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02"/>
  <workbookPr showInkAnnotation="0" defaultThemeVersion="124226"/>
  <mc:AlternateContent xmlns:mc="http://schemas.openxmlformats.org/markup-compatibility/2006">
    <mc:Choice Requires="x15">
      <x15ac:absPath xmlns:x15ac="http://schemas.microsoft.com/office/spreadsheetml/2010/11/ac" url="D:\TempUserProfiles\NetworkService\AppData\OICE_16_974FA576_32C1D314_6C4\"/>
    </mc:Choice>
  </mc:AlternateContent>
  <bookViews>
    <workbookView xWindow="-270" yWindow="0" windowWidth="19320" windowHeight="11760" firstSheet="1" activeTab="1"/>
  </bookViews>
  <sheets>
    <sheet name="İCMAL-2016 " sheetId="58" r:id="rId1"/>
    <sheet name="ÖDENEK-2016" sheetId="59" r:id="rId2"/>
    <sheet name="2016 YOL " sheetId="60" r:id="rId3"/>
    <sheet name="2016 İÇMESUYU " sheetId="61" r:id="rId4"/>
    <sheet name="2016 SULAMA " sheetId="62" r:id="rId5"/>
    <sheet name="2016 ATIKSU " sheetId="63" r:id="rId6"/>
    <sheet name="SUSUZ ÜNİTELER 2016 " sheetId="64" r:id="rId7"/>
    <sheet name="HAM VE TESVİYE YOLLAR 2016 " sheetId="65" r:id="rId8"/>
    <sheet name="FOSEPTİK VE ATIK SU-2016" sheetId="66" r:id="rId9"/>
    <sheet name="İCMAL-2015" sheetId="57" r:id="rId10"/>
    <sheet name="ÖDENEK-2015" sheetId="56" r:id="rId11"/>
    <sheet name="2015 YOL " sheetId="49" r:id="rId12"/>
    <sheet name="2015 İÇMESUYU  " sheetId="50" r:id="rId13"/>
    <sheet name="2015 SULAMA" sheetId="51" r:id="rId14"/>
    <sheet name="2015 ATIKSU " sheetId="52" r:id="rId15"/>
    <sheet name="SUSUZ ÜNİTELER 2015 " sheetId="53" r:id="rId16"/>
    <sheet name="HAM VE TESVİYE YOLLAR 2015 " sheetId="54" r:id="rId17"/>
    <sheet name="FOSEPTİK VE ATIK SU-2015" sheetId="55" r:id="rId18"/>
    <sheet name="2014 İCMAL" sheetId="36" r:id="rId19"/>
    <sheet name="ÖDENEK-2014" sheetId="45" r:id="rId20"/>
    <sheet name="2014 YOL" sheetId="38" r:id="rId21"/>
    <sheet name="2014 İÇMESUYU " sheetId="39" r:id="rId22"/>
    <sheet name="2014 SULAMA  " sheetId="40" r:id="rId23"/>
    <sheet name="2014 ATIKSU" sheetId="44" r:id="rId24"/>
    <sheet name="SUSUZ ÜNİTELER 2014" sheetId="41" r:id="rId25"/>
    <sheet name="HAM VE TESVİYE YOLLAR 2014 " sheetId="42" r:id="rId26"/>
    <sheet name="FOSEPTİK VE ATIK SU-2014" sheetId="43" r:id="rId27"/>
    <sheet name="2013 İCMAL" sheetId="4" r:id="rId28"/>
    <sheet name="ÖDENEK-2013" sheetId="28" r:id="rId29"/>
    <sheet name="2013 YOL" sheetId="20" r:id="rId30"/>
    <sheet name="2013 İÇMESUYU" sheetId="21" r:id="rId31"/>
    <sheet name="2013 SULAMA " sheetId="27" r:id="rId32"/>
    <sheet name="SUSUZ ÜNİTELER 2013" sheetId="22" r:id="rId33"/>
    <sheet name="HAM VE TESVİYE YOLLAR 2013" sheetId="23" r:id="rId34"/>
    <sheet name="FOSEPTİK VE ATIK SU" sheetId="35" r:id="rId35"/>
  </sheets>
  <externalReferences>
    <externalReference r:id="rId36"/>
    <externalReference r:id="rId37"/>
    <externalReference r:id="rId38"/>
    <externalReference r:id="rId39"/>
    <externalReference r:id="rId40"/>
    <externalReference r:id="rId41"/>
    <externalReference r:id="rId42"/>
  </externalReferences>
  <definedNames>
    <definedName name="_xlnm._FilterDatabase" localSheetId="30" hidden="1">'2013 İÇMESUYU'!$A$5:$T$187</definedName>
    <definedName name="_xlnm._FilterDatabase" localSheetId="29" hidden="1">'2013 YOL'!$A$5:$AG$245</definedName>
    <definedName name="_xlnm._FilterDatabase" localSheetId="21" hidden="1">'2014 İÇMESUYU '!$A$5:$T$69</definedName>
    <definedName name="_xlnm._FilterDatabase" localSheetId="20" hidden="1">'2014 YOL'!$A$5:$AG$166</definedName>
    <definedName name="_xlnm._FilterDatabase" localSheetId="12" hidden="1">'2015 İÇMESUYU  '!$A$5:$T$299</definedName>
    <definedName name="_xlnm._FilterDatabase" localSheetId="11" hidden="1">'2015 YOL '!$A$5:$AG$227</definedName>
    <definedName name="_xlnm._FilterDatabase" localSheetId="3" hidden="1">'2016 İÇMESUYU '!$A$5:$T$126</definedName>
    <definedName name="_xlnm._FilterDatabase" localSheetId="2" hidden="1">'2016 YOL '!$A$5:$AG$253</definedName>
    <definedName name="_xlnm._FilterDatabase" localSheetId="25" hidden="1">'HAM VE TESVİYE YOLLAR 2014 '!$A$5:$R$58</definedName>
    <definedName name="_xlnm._FilterDatabase" localSheetId="16" hidden="1">'HAM VE TESVİYE YOLLAR 2015 '!$A$5:$R$59</definedName>
    <definedName name="_xlnm._FilterDatabase" localSheetId="7" hidden="1">'HAM VE TESVİYE YOLLAR 2016 '!$A$5:$R$59</definedName>
    <definedName name="ağrı">[1]PROGRAM!$F$69</definedName>
    <definedName name="ARTVİN">[1]PROGRAM!$F$102</definedName>
    <definedName name="BİN">'[2]2006 ÖDENEK'!$A$1</definedName>
    <definedName name="bitlis">[1]PROGRAM!$F$134</definedName>
    <definedName name="DEVAM">'[2]YENİ İŞLER'!$X$3</definedName>
    <definedName name="DİYARBAKIR">[1]PROGRAM!$F$197</definedName>
    <definedName name="EDİRNE">[1]PROGRAM!$F$228</definedName>
    <definedName name="ERZİNCAN">[1]PROGRAM!$F$266</definedName>
    <definedName name="EŞEK" localSheetId="27">#REF!</definedName>
    <definedName name="EŞEK" localSheetId="31">#REF!</definedName>
    <definedName name="EŞEK" localSheetId="18">#REF!</definedName>
    <definedName name="EŞEK" localSheetId="22">#REF!</definedName>
    <definedName name="EŞEK" localSheetId="14">#REF!</definedName>
    <definedName name="EŞEK" localSheetId="12">#REF!</definedName>
    <definedName name="EŞEK" localSheetId="13">#REF!</definedName>
    <definedName name="EŞEK" localSheetId="11">#REF!</definedName>
    <definedName name="EŞEK" localSheetId="5">#REF!</definedName>
    <definedName name="EŞEK" localSheetId="3">#REF!</definedName>
    <definedName name="EŞEK" localSheetId="4">#REF!</definedName>
    <definedName name="EŞEK" localSheetId="2">#REF!</definedName>
    <definedName name="EŞEK" localSheetId="17">#REF!</definedName>
    <definedName name="EŞEK" localSheetId="8">#REF!</definedName>
    <definedName name="EŞEK" localSheetId="16">#REF!</definedName>
    <definedName name="EŞEK" localSheetId="7">#REF!</definedName>
    <definedName name="EŞEK" localSheetId="0">#REF!</definedName>
    <definedName name="EŞEK" localSheetId="28">#REF!</definedName>
    <definedName name="EŞEK" localSheetId="1">#REF!</definedName>
    <definedName name="EŞEK" localSheetId="15">#REF!</definedName>
    <definedName name="EŞEK" localSheetId="6">#REF!</definedName>
    <definedName name="EŞEK">#REF!</definedName>
    <definedName name="HAKKARİ">[1]PROGRAM!$F$308</definedName>
    <definedName name="İÇ">'[2]2005 ÖDENEK'!$D$8</definedName>
    <definedName name="İÇME">'[2]YENİ İŞLER'!$Q$3</definedName>
    <definedName name="iiki">#REF!</definedName>
    <definedName name="iki">#REF!</definedName>
    <definedName name="KANAL">'[2]YENİ İŞLER'!$S$3</definedName>
    <definedName name="KARAMAN">[1]PROGRAM!$F$344</definedName>
    <definedName name="KARS">[1]PROGRAM!$F$373</definedName>
    <definedName name="MARDİN">'[3]PROGRAM ÇIKTI (2'!$F$418</definedName>
    <definedName name="muğla">[1]PROGRAM!$F$266</definedName>
    <definedName name="ÖDENEK">#REF!</definedName>
    <definedName name="ORDU">[1]PROGRAM!$F$428</definedName>
    <definedName name="ORTAK">'[2]YENİ İŞLER'!$Y$3</definedName>
    <definedName name="PARA">'[4]KÖYDES 2. ETAP PROGRAMI'!$AN$6</definedName>
    <definedName name="_xlnm.Print_Area" localSheetId="27">'2013 İCMAL'!$A$1:$R$50</definedName>
    <definedName name="_xlnm.Print_Area" localSheetId="30">'2013 İÇMESUYU'!$A$1:$T$187</definedName>
    <definedName name="_xlnm.Print_Area" localSheetId="31">'2013 SULAMA '!$A$1:$X$20</definedName>
    <definedName name="_xlnm.Print_Area" localSheetId="29">'2013 YOL'!$A$1:$AG$245</definedName>
    <definedName name="_xlnm.Print_Area" localSheetId="18">'2014 İCMAL'!$A$1:$R$50</definedName>
    <definedName name="_xlnm.Print_Area" localSheetId="21">'2014 İÇMESUYU '!$A$1:$T$69</definedName>
    <definedName name="_xlnm.Print_Area" localSheetId="22">'2014 SULAMA  '!$A$1:$X$23</definedName>
    <definedName name="_xlnm.Print_Area" localSheetId="20">'2014 YOL'!$A$1:$AG$166</definedName>
    <definedName name="_xlnm.Print_Area" localSheetId="12">'2015 İÇMESUYU  '!$A$1:$T$299</definedName>
    <definedName name="_xlnm.Print_Area" localSheetId="13">'2015 SULAMA'!$A$1:$X$23</definedName>
    <definedName name="_xlnm.Print_Area" localSheetId="11">'2015 YOL '!$A$1:$AG$227</definedName>
    <definedName name="_xlnm.Print_Area" localSheetId="3">'2016 İÇMESUYU '!$A$1:$T$126</definedName>
    <definedName name="_xlnm.Print_Area" localSheetId="4">'2016 SULAMA '!$A$1:$X$23</definedName>
    <definedName name="_xlnm.Print_Area" localSheetId="2">'2016 YOL '!$A$1:$AG$253</definedName>
    <definedName name="_xlnm.Print_Area" localSheetId="28">'ÖDENEK-2013'!$A$1:$J$29</definedName>
    <definedName name="_xlnm.Print_Titles" localSheetId="27">'2013 İCMAL'!$1:$1</definedName>
    <definedName name="_xlnm.Print_Titles" localSheetId="30">'2013 İÇMESUYU'!$1:$4</definedName>
    <definedName name="_xlnm.Print_Titles" localSheetId="29">'2013 YOL'!$1:$4</definedName>
    <definedName name="_xlnm.Print_Titles" localSheetId="18">'2014 İCMAL'!$1:$1</definedName>
    <definedName name="_xlnm.Print_Titles" localSheetId="21">'2014 İÇMESUYU '!$1:$4</definedName>
    <definedName name="_xlnm.Print_Titles" localSheetId="20">'2014 YOL'!$1:$4</definedName>
    <definedName name="_xlnm.Print_Titles" localSheetId="12">'2015 İÇMESUYU  '!$1:$4</definedName>
    <definedName name="_xlnm.Print_Titles" localSheetId="11">'2015 YOL '!$1:$4</definedName>
    <definedName name="_xlnm.Print_Titles" localSheetId="3">'2016 İÇMESUYU '!$1:$4</definedName>
    <definedName name="_xlnm.Print_Titles" localSheetId="2">'2016 YOL '!$1:$4</definedName>
    <definedName name="_xlnm.Print_Titles" localSheetId="33">'HAM VE TESVİYE YOLLAR 2013'!$1:$4</definedName>
    <definedName name="_xlnm.Print_Titles" localSheetId="25">'HAM VE TESVİYE YOLLAR 2014 '!$1:$4</definedName>
    <definedName name="_xlnm.Print_Titles" localSheetId="16">'HAM VE TESVİYE YOLLAR 2015 '!$1:$4</definedName>
    <definedName name="_xlnm.Print_Titles" localSheetId="7">'HAM VE TESVİYE YOLLAR 2016 '!$1:$4</definedName>
    <definedName name="PUAN" localSheetId="27">#REF!</definedName>
    <definedName name="PUAN" localSheetId="31">#REF!</definedName>
    <definedName name="PUAN" localSheetId="18">#REF!</definedName>
    <definedName name="PUAN" localSheetId="22">#REF!</definedName>
    <definedName name="PUAN" localSheetId="14">#REF!</definedName>
    <definedName name="PUAN" localSheetId="12">#REF!</definedName>
    <definedName name="PUAN" localSheetId="13">#REF!</definedName>
    <definedName name="PUAN" localSheetId="11">#REF!</definedName>
    <definedName name="PUAN" localSheetId="5">#REF!</definedName>
    <definedName name="PUAN" localSheetId="3">#REF!</definedName>
    <definedName name="PUAN" localSheetId="4">#REF!</definedName>
    <definedName name="PUAN" localSheetId="2">#REF!</definedName>
    <definedName name="PUAN" localSheetId="17">#REF!</definedName>
    <definedName name="PUAN" localSheetId="8">#REF!</definedName>
    <definedName name="PUAN" localSheetId="16">#REF!</definedName>
    <definedName name="PUAN" localSheetId="7">#REF!</definedName>
    <definedName name="PUAN" localSheetId="0">#REF!</definedName>
    <definedName name="PUAN" localSheetId="28">#REF!</definedName>
    <definedName name="PUAN" localSheetId="1">#REF!</definedName>
    <definedName name="PUAN" localSheetId="15">#REF!</definedName>
    <definedName name="PUAN" localSheetId="6">#REF!</definedName>
    <definedName name="PUAN">#REF!</definedName>
    <definedName name="RİZE">[1]PROGRAM!$F$461</definedName>
    <definedName name="SİİRT">#REF!</definedName>
    <definedName name="ŞIRNAK">[1]PROGRAM!$F$499</definedName>
    <definedName name="SULAMA">'[2]YENİ İŞLER'!$R$3</definedName>
    <definedName name="TOP">[1]DAĞITIM!$U$19</definedName>
    <definedName name="topl">#REF!</definedName>
    <definedName name="topl.">#REF!</definedName>
    <definedName name="topla">#REF!</definedName>
    <definedName name="TOPLAM">'[4]KÖYDES 2. ETAP PROGRAMI'!$AC$31</definedName>
    <definedName name="YL">'[2]2005 ÖDENEK'!$C$8</definedName>
    <definedName name="YOL">'[2]YENİ İŞLER'!$P$3</definedName>
  </definedNames>
  <calcPr calcId="171026"/>
</workbook>
</file>

<file path=xl/calcChain.xml><?xml version="1.0" encoding="utf-8"?>
<calcChain xmlns="http://schemas.openxmlformats.org/spreadsheetml/2006/main">
  <c r="K166" i="38" l="1"/>
  <c r="G7" i="45"/>
  <c r="E7" i="45"/>
  <c r="M139" i="38"/>
  <c r="M140" i="38"/>
  <c r="M141" i="38"/>
  <c r="M166" i="38"/>
  <c r="I7" i="45"/>
  <c r="J7" i="45"/>
  <c r="I6" i="39"/>
  <c r="I69" i="39"/>
  <c r="G6" i="45"/>
  <c r="E6" i="45"/>
  <c r="K69" i="39"/>
  <c r="I6" i="45"/>
  <c r="J6" i="45"/>
  <c r="K227" i="49"/>
  <c r="G7" i="56"/>
  <c r="E7" i="56"/>
  <c r="M25" i="49"/>
  <c r="L33" i="49"/>
  <c r="M33" i="49"/>
  <c r="M40" i="49"/>
  <c r="M227" i="49"/>
  <c r="I7" i="56"/>
  <c r="J7" i="56"/>
  <c r="I299" i="50"/>
  <c r="G6" i="56"/>
  <c r="E6" i="56"/>
  <c r="J49" i="50"/>
  <c r="K49" i="50"/>
  <c r="K50" i="50"/>
  <c r="K51" i="50"/>
  <c r="K54" i="50"/>
  <c r="K55" i="50"/>
  <c r="K299" i="50"/>
  <c r="I6" i="56"/>
  <c r="J6" i="56"/>
  <c r="K253" i="60"/>
  <c r="G7" i="59"/>
  <c r="E7" i="59"/>
  <c r="M46" i="60"/>
  <c r="M253" i="60"/>
  <c r="I7" i="59"/>
  <c r="J7" i="59"/>
  <c r="I126" i="61"/>
  <c r="G6" i="59"/>
  <c r="E6" i="59"/>
  <c r="J22" i="61"/>
  <c r="K22" i="61"/>
  <c r="K126" i="61"/>
  <c r="I6" i="59"/>
  <c r="J6" i="59"/>
  <c r="F126" i="61"/>
  <c r="N129" i="60"/>
  <c r="N128" i="60"/>
  <c r="N127" i="60"/>
  <c r="N126" i="60"/>
  <c r="N125" i="60"/>
  <c r="N124" i="60"/>
  <c r="N123" i="60"/>
  <c r="N237" i="60"/>
  <c r="N236" i="60"/>
  <c r="N235" i="60"/>
  <c r="N234" i="60"/>
  <c r="N233" i="60"/>
  <c r="N232" i="60"/>
  <c r="N231" i="60"/>
  <c r="N230" i="60"/>
  <c r="N229" i="60"/>
  <c r="N228" i="60"/>
  <c r="N227" i="60"/>
  <c r="N226" i="60"/>
  <c r="N225" i="60"/>
  <c r="N224" i="60"/>
  <c r="N223" i="60"/>
  <c r="N222" i="60"/>
  <c r="N221" i="60"/>
  <c r="N220" i="60"/>
  <c r="N219" i="60"/>
  <c r="N218" i="60"/>
  <c r="N217" i="60"/>
  <c r="N216" i="60"/>
  <c r="N215" i="60"/>
  <c r="N214" i="60"/>
  <c r="N213" i="60"/>
  <c r="L122" i="61"/>
  <c r="L121" i="61"/>
  <c r="L120" i="61"/>
  <c r="L119" i="61"/>
  <c r="L118" i="61"/>
  <c r="L117" i="61"/>
  <c r="L116" i="61"/>
  <c r="L115" i="61"/>
  <c r="L114" i="61"/>
  <c r="L113" i="61"/>
  <c r="L98" i="61"/>
  <c r="L97" i="61"/>
  <c r="L96" i="61"/>
  <c r="L95" i="61"/>
  <c r="L94" i="61"/>
  <c r="L93" i="61"/>
  <c r="L92" i="61"/>
  <c r="L89" i="61"/>
  <c r="L87" i="61"/>
  <c r="L86" i="61"/>
  <c r="L85" i="61"/>
  <c r="L84" i="61"/>
  <c r="L82" i="61"/>
  <c r="L76" i="61"/>
  <c r="L75" i="61"/>
  <c r="N191" i="60"/>
  <c r="N190" i="60"/>
  <c r="N189" i="60"/>
  <c r="N188" i="60"/>
  <c r="N187" i="60"/>
  <c r="N186" i="60"/>
  <c r="N185" i="60"/>
  <c r="N184" i="60"/>
  <c r="N183" i="60"/>
  <c r="N182" i="60"/>
  <c r="N181" i="60"/>
  <c r="N180" i="60"/>
  <c r="N179" i="60"/>
  <c r="L42" i="61"/>
  <c r="L41" i="61"/>
  <c r="L40" i="61"/>
  <c r="N89" i="60"/>
  <c r="N88" i="60"/>
  <c r="N87" i="60"/>
  <c r="N86" i="60"/>
  <c r="N85" i="60"/>
  <c r="N84" i="60"/>
  <c r="N83" i="60"/>
  <c r="N82" i="60"/>
  <c r="AD227" i="49"/>
  <c r="AC227" i="49"/>
  <c r="L125" i="61"/>
  <c r="L124" i="61"/>
  <c r="L123" i="61"/>
  <c r="N252" i="60"/>
  <c r="N251" i="60"/>
  <c r="N250" i="60"/>
  <c r="N249" i="60"/>
  <c r="N248" i="60"/>
  <c r="N247" i="60"/>
  <c r="N246" i="60"/>
  <c r="N245" i="60"/>
  <c r="N244" i="60"/>
  <c r="N243" i="60"/>
  <c r="N242" i="60"/>
  <c r="N241" i="60"/>
  <c r="N240" i="60"/>
  <c r="N239" i="60"/>
  <c r="N238" i="60"/>
  <c r="L99" i="61"/>
  <c r="N199" i="60"/>
  <c r="N198" i="60"/>
  <c r="N197" i="60"/>
  <c r="N196" i="60"/>
  <c r="N195" i="60"/>
  <c r="N194" i="60"/>
  <c r="N193" i="60"/>
  <c r="N192" i="60"/>
  <c r="L128" i="50"/>
  <c r="L127" i="50"/>
  <c r="L126" i="50"/>
  <c r="L125" i="50"/>
  <c r="L124" i="50"/>
  <c r="L123" i="50"/>
  <c r="L122" i="50"/>
  <c r="L121" i="50"/>
  <c r="L120" i="50"/>
  <c r="L119" i="50"/>
  <c r="L118" i="50"/>
  <c r="L117" i="50"/>
  <c r="L116" i="50"/>
  <c r="L115" i="50"/>
  <c r="N147" i="49"/>
  <c r="N146" i="49"/>
  <c r="N145" i="49"/>
  <c r="N144" i="49"/>
  <c r="Q143" i="49"/>
  <c r="N143" i="49"/>
  <c r="R142" i="49"/>
  <c r="N142" i="49"/>
  <c r="U141" i="49"/>
  <c r="N141" i="49"/>
  <c r="L55" i="61"/>
  <c r="L54" i="61"/>
  <c r="L53" i="61"/>
  <c r="L52" i="61"/>
  <c r="L51" i="61"/>
  <c r="L50" i="61"/>
  <c r="L49" i="61"/>
  <c r="N122" i="60"/>
  <c r="N121" i="60"/>
  <c r="N120" i="60"/>
  <c r="N119" i="60"/>
  <c r="N118" i="60"/>
  <c r="N117" i="60"/>
  <c r="N116" i="60"/>
  <c r="L112" i="61"/>
  <c r="L111" i="61"/>
  <c r="L110" i="61"/>
  <c r="L109" i="61"/>
  <c r="L108" i="61"/>
  <c r="L107" i="61"/>
  <c r="L105" i="61"/>
  <c r="N208" i="60"/>
  <c r="N207" i="60"/>
  <c r="N206" i="60"/>
  <c r="N205" i="60"/>
  <c r="N204" i="60"/>
  <c r="N203" i="60"/>
  <c r="N202" i="60"/>
  <c r="N201" i="60"/>
  <c r="N200" i="60"/>
  <c r="N139" i="38"/>
  <c r="N140" i="38"/>
  <c r="AG140" i="38"/>
  <c r="AG141" i="38"/>
  <c r="N141" i="38"/>
  <c r="N142" i="38"/>
  <c r="N143" i="38"/>
  <c r="N144" i="38"/>
  <c r="N145" i="38"/>
  <c r="L166" i="38"/>
  <c r="N37" i="38"/>
  <c r="N36" i="38"/>
  <c r="N35" i="38"/>
  <c r="N34" i="38"/>
  <c r="N33" i="38"/>
  <c r="N32" i="38"/>
  <c r="N31" i="38"/>
  <c r="N30" i="38"/>
  <c r="N29" i="38"/>
  <c r="L33" i="61"/>
  <c r="L32" i="61"/>
  <c r="L31" i="61"/>
  <c r="L30" i="61"/>
  <c r="L29" i="61"/>
  <c r="L28" i="61"/>
  <c r="L27" i="61"/>
  <c r="L26" i="61"/>
  <c r="L25" i="61"/>
  <c r="L24" i="61"/>
  <c r="L23" i="61"/>
  <c r="L21" i="61"/>
  <c r="J21" i="61"/>
  <c r="L20" i="61"/>
  <c r="J20" i="61"/>
  <c r="L19" i="61"/>
  <c r="J19" i="61"/>
  <c r="J126" i="61"/>
  <c r="H6" i="59"/>
  <c r="L18" i="61"/>
  <c r="N46" i="60"/>
  <c r="N45" i="60"/>
  <c r="L45" i="60"/>
  <c r="N44" i="60"/>
  <c r="N43" i="60"/>
  <c r="N42" i="60"/>
  <c r="N41" i="60"/>
  <c r="L41" i="60"/>
  <c r="N40" i="60"/>
  <c r="L40" i="60"/>
  <c r="N39" i="60"/>
  <c r="N38" i="60"/>
  <c r="N36" i="60"/>
  <c r="L59" i="61"/>
  <c r="L56" i="61"/>
  <c r="N143" i="60"/>
  <c r="N142" i="60"/>
  <c r="N141" i="60"/>
  <c r="N137" i="60"/>
  <c r="N136" i="60"/>
  <c r="N135" i="60"/>
  <c r="N134" i="60"/>
  <c r="N132" i="60"/>
  <c r="N131" i="60"/>
  <c r="N130" i="60"/>
  <c r="L39" i="61"/>
  <c r="L38" i="61"/>
  <c r="L37" i="61"/>
  <c r="L36" i="61"/>
  <c r="L35" i="61"/>
  <c r="N81" i="60"/>
  <c r="N80" i="60"/>
  <c r="N79" i="60"/>
  <c r="N78" i="60"/>
  <c r="N77" i="60"/>
  <c r="N76" i="60"/>
  <c r="N75" i="60"/>
  <c r="N74" i="60"/>
  <c r="N73" i="60"/>
  <c r="N72" i="60"/>
  <c r="N71" i="60"/>
  <c r="N70" i="60"/>
  <c r="N69" i="60"/>
  <c r="N68" i="60"/>
  <c r="N67" i="60"/>
  <c r="N66" i="60"/>
  <c r="R65" i="60"/>
  <c r="N65" i="60"/>
  <c r="L11" i="61"/>
  <c r="L6" i="61"/>
  <c r="N13" i="60"/>
  <c r="N12" i="60"/>
  <c r="N11" i="60"/>
  <c r="N212" i="60"/>
  <c r="N211" i="60"/>
  <c r="N210" i="60"/>
  <c r="N209" i="60"/>
  <c r="L74" i="61"/>
  <c r="L73" i="61"/>
  <c r="L72" i="61"/>
  <c r="N178" i="60"/>
  <c r="N177" i="60"/>
  <c r="N176" i="60"/>
  <c r="N175" i="60"/>
  <c r="N174" i="60"/>
  <c r="N173" i="60"/>
  <c r="N172" i="60"/>
  <c r="N171" i="60"/>
  <c r="N170" i="60"/>
  <c r="L70" i="61"/>
  <c r="L69" i="61"/>
  <c r="N169" i="60"/>
  <c r="N168" i="60"/>
  <c r="N167" i="60"/>
  <c r="N166" i="60"/>
  <c r="L166" i="60"/>
  <c r="N165" i="60"/>
  <c r="L165" i="60"/>
  <c r="N164" i="60"/>
  <c r="L164" i="60"/>
  <c r="N163" i="60"/>
  <c r="L163" i="60"/>
  <c r="N162" i="60"/>
  <c r="L162" i="60"/>
  <c r="N161" i="60"/>
  <c r="L161" i="60"/>
  <c r="N160" i="60"/>
  <c r="L160" i="60"/>
  <c r="N159" i="60"/>
  <c r="L159" i="60"/>
  <c r="N158" i="60"/>
  <c r="L158" i="60"/>
  <c r="N157" i="60"/>
  <c r="L157" i="60"/>
  <c r="N156" i="60"/>
  <c r="L156" i="60"/>
  <c r="N155" i="60"/>
  <c r="L155" i="60"/>
  <c r="N154" i="60"/>
  <c r="L154" i="60"/>
  <c r="N153" i="60"/>
  <c r="L153" i="60"/>
  <c r="N152" i="60"/>
  <c r="L152" i="60"/>
  <c r="N10" i="60"/>
  <c r="N9" i="60"/>
  <c r="N8" i="60"/>
  <c r="N7" i="60"/>
  <c r="N6" i="60"/>
  <c r="L68" i="61"/>
  <c r="L67" i="61"/>
  <c r="L66" i="61"/>
  <c r="L65" i="61"/>
  <c r="L64" i="61"/>
  <c r="N151" i="60"/>
  <c r="N150" i="60"/>
  <c r="N149" i="60"/>
  <c r="N148" i="60"/>
  <c r="N147" i="60"/>
  <c r="N146" i="60"/>
  <c r="L34" i="61"/>
  <c r="N64" i="60"/>
  <c r="N63" i="60"/>
  <c r="N62" i="60"/>
  <c r="N61" i="60"/>
  <c r="N60" i="60"/>
  <c r="N59" i="60"/>
  <c r="N58" i="60"/>
  <c r="N57" i="60"/>
  <c r="N56" i="60"/>
  <c r="N55" i="60"/>
  <c r="N54" i="60"/>
  <c r="N53" i="60"/>
  <c r="N52" i="60"/>
  <c r="N51" i="60"/>
  <c r="N50" i="60"/>
  <c r="N49" i="60"/>
  <c r="N48" i="60"/>
  <c r="N47" i="60"/>
  <c r="L48" i="61"/>
  <c r="L47" i="61"/>
  <c r="L46" i="61"/>
  <c r="L45" i="61"/>
  <c r="L44" i="61"/>
  <c r="L43" i="61"/>
  <c r="N115" i="60"/>
  <c r="N114" i="60"/>
  <c r="N113" i="60"/>
  <c r="N112" i="60"/>
  <c r="N111" i="60"/>
  <c r="N110" i="60"/>
  <c r="N109" i="60"/>
  <c r="N108" i="60"/>
  <c r="N107" i="60"/>
  <c r="N106" i="60"/>
  <c r="N105" i="60"/>
  <c r="N104" i="60"/>
  <c r="N103" i="60"/>
  <c r="N102" i="60"/>
  <c r="N101" i="60"/>
  <c r="N100" i="60"/>
  <c r="N99" i="60"/>
  <c r="N98" i="60"/>
  <c r="N97" i="60"/>
  <c r="N96" i="60"/>
  <c r="N95" i="60"/>
  <c r="N94" i="60"/>
  <c r="N93" i="60"/>
  <c r="N92" i="60"/>
  <c r="N91" i="60"/>
  <c r="N90" i="60"/>
  <c r="L17" i="61"/>
  <c r="L16" i="61"/>
  <c r="L15" i="61"/>
  <c r="L14" i="61"/>
  <c r="L13" i="61"/>
  <c r="L12" i="61"/>
  <c r="N34" i="60"/>
  <c r="N33" i="60"/>
  <c r="N32" i="60"/>
  <c r="N31" i="60"/>
  <c r="N30" i="60"/>
  <c r="N29" i="60"/>
  <c r="N28" i="60"/>
  <c r="N27" i="60"/>
  <c r="N26" i="60"/>
  <c r="N25" i="60"/>
  <c r="N24" i="60"/>
  <c r="N23" i="60"/>
  <c r="N22" i="60"/>
  <c r="N21" i="60"/>
  <c r="N20" i="60"/>
  <c r="N19" i="60"/>
  <c r="N18" i="60"/>
  <c r="N17" i="60"/>
  <c r="N16" i="60"/>
  <c r="N15" i="60"/>
  <c r="N14" i="60"/>
  <c r="G23" i="56"/>
  <c r="L12" i="62"/>
  <c r="S126" i="61"/>
  <c r="R126" i="61"/>
  <c r="Q126" i="61"/>
  <c r="P126" i="61"/>
  <c r="D6" i="58"/>
  <c r="O126" i="61"/>
  <c r="L146" i="50"/>
  <c r="L145" i="50"/>
  <c r="L144" i="50"/>
  <c r="L143" i="50"/>
  <c r="L142" i="50"/>
  <c r="L141" i="50"/>
  <c r="L140" i="50"/>
  <c r="L139" i="50"/>
  <c r="L138" i="50"/>
  <c r="L137" i="50"/>
  <c r="L136" i="50"/>
  <c r="L135" i="50"/>
  <c r="L134" i="50"/>
  <c r="L133" i="50"/>
  <c r="L132" i="50"/>
  <c r="L131" i="50"/>
  <c r="L130" i="50"/>
  <c r="L129" i="50"/>
  <c r="N150" i="49"/>
  <c r="N149" i="49"/>
  <c r="N148" i="49"/>
  <c r="L86" i="50"/>
  <c r="L85" i="50"/>
  <c r="L84" i="50"/>
  <c r="L83" i="50"/>
  <c r="L82" i="50"/>
  <c r="L81" i="50"/>
  <c r="L80" i="50"/>
  <c r="L79" i="50"/>
  <c r="L78" i="50"/>
  <c r="L77" i="50"/>
  <c r="L76" i="50"/>
  <c r="L75" i="50"/>
  <c r="N102" i="49"/>
  <c r="N101" i="49"/>
  <c r="N100" i="49"/>
  <c r="N99" i="49"/>
  <c r="N98" i="49"/>
  <c r="N97" i="49"/>
  <c r="N96" i="49"/>
  <c r="N95" i="49"/>
  <c r="N94" i="49"/>
  <c r="N93" i="49"/>
  <c r="N92" i="49"/>
  <c r="N91" i="49"/>
  <c r="N90" i="49"/>
  <c r="N89" i="49"/>
  <c r="N88" i="49"/>
  <c r="N87" i="49"/>
  <c r="N86" i="49"/>
  <c r="N85" i="49"/>
  <c r="N84" i="49"/>
  <c r="N83" i="49"/>
  <c r="N82" i="49"/>
  <c r="N81" i="49"/>
  <c r="N80" i="49"/>
  <c r="N79" i="49"/>
  <c r="N78" i="49"/>
  <c r="N77" i="49"/>
  <c r="N76" i="49"/>
  <c r="N75" i="49"/>
  <c r="N74" i="49"/>
  <c r="N73" i="49"/>
  <c r="N72" i="49"/>
  <c r="N71" i="49"/>
  <c r="N70" i="49"/>
  <c r="N69" i="49"/>
  <c r="N68" i="49"/>
  <c r="N67" i="49"/>
  <c r="N66" i="49"/>
  <c r="N65" i="49"/>
  <c r="N64" i="49"/>
  <c r="N63" i="49"/>
  <c r="N62" i="49"/>
  <c r="N61" i="49"/>
  <c r="N60" i="49"/>
  <c r="N59" i="49"/>
  <c r="N58" i="49"/>
  <c r="N57" i="49"/>
  <c r="N56" i="49"/>
  <c r="N55" i="49"/>
  <c r="R253" i="60"/>
  <c r="D15" i="58"/>
  <c r="I9" i="57"/>
  <c r="I8" i="57"/>
  <c r="I7" i="57"/>
  <c r="I6" i="57"/>
  <c r="I5" i="57"/>
  <c r="N239" i="50"/>
  <c r="L239" i="50"/>
  <c r="N238" i="50"/>
  <c r="L238" i="50"/>
  <c r="N235" i="50"/>
  <c r="L235" i="50"/>
  <c r="N234" i="50"/>
  <c r="L234" i="50"/>
  <c r="L231" i="50"/>
  <c r="N226" i="50"/>
  <c r="L226" i="50"/>
  <c r="N225" i="50"/>
  <c r="L225" i="50"/>
  <c r="N224" i="50"/>
  <c r="L224" i="50"/>
  <c r="N223" i="50"/>
  <c r="L223" i="50"/>
  <c r="N222" i="50"/>
  <c r="L222" i="50"/>
  <c r="N221" i="50"/>
  <c r="L221" i="50"/>
  <c r="N220" i="50"/>
  <c r="L220" i="50"/>
  <c r="N218" i="50"/>
  <c r="L218" i="50"/>
  <c r="N215" i="50"/>
  <c r="L215" i="50"/>
  <c r="N213" i="50"/>
  <c r="L213" i="50"/>
  <c r="N212" i="50"/>
  <c r="L212" i="50"/>
  <c r="N211" i="50"/>
  <c r="L211" i="50"/>
  <c r="N209" i="50"/>
  <c r="L209" i="50"/>
  <c r="N205" i="50"/>
  <c r="L205" i="50"/>
  <c r="N203" i="50"/>
  <c r="L203" i="50"/>
  <c r="N200" i="50"/>
  <c r="L200" i="50"/>
  <c r="N170" i="50"/>
  <c r="L170" i="50"/>
  <c r="N192" i="49"/>
  <c r="AA191" i="49"/>
  <c r="N191" i="49"/>
  <c r="AA190" i="49"/>
  <c r="N190" i="49"/>
  <c r="AA189" i="49"/>
  <c r="N189" i="49"/>
  <c r="AA188" i="49"/>
  <c r="N188" i="49"/>
  <c r="AA187" i="49"/>
  <c r="N187" i="49"/>
  <c r="AA186" i="49"/>
  <c r="N186" i="49"/>
  <c r="AA185" i="49"/>
  <c r="N185" i="49"/>
  <c r="AA184" i="49"/>
  <c r="N184" i="49"/>
  <c r="AA183" i="49"/>
  <c r="N183" i="49"/>
  <c r="AA182" i="49"/>
  <c r="N182" i="49"/>
  <c r="AA181" i="49"/>
  <c r="N181" i="49"/>
  <c r="N92" i="38"/>
  <c r="N91" i="38"/>
  <c r="N90" i="38"/>
  <c r="N89" i="38"/>
  <c r="N88" i="38"/>
  <c r="N87" i="38"/>
  <c r="N86" i="38"/>
  <c r="AE253" i="60"/>
  <c r="G8" i="58"/>
  <c r="S253" i="60"/>
  <c r="D18" i="58"/>
  <c r="Y253" i="60"/>
  <c r="D22" i="58"/>
  <c r="D23" i="59"/>
  <c r="E22" i="59"/>
  <c r="E17" i="59"/>
  <c r="F9" i="58"/>
  <c r="K59" i="65"/>
  <c r="G59" i="65"/>
  <c r="F59" i="65"/>
  <c r="L50" i="65"/>
  <c r="G50" i="65"/>
  <c r="F50" i="65"/>
  <c r="L22" i="63"/>
  <c r="K22" i="63"/>
  <c r="J22" i="63"/>
  <c r="I22" i="63"/>
  <c r="F22" i="63"/>
  <c r="W12" i="62"/>
  <c r="V12" i="62"/>
  <c r="U12" i="62"/>
  <c r="T12" i="62"/>
  <c r="S12" i="62"/>
  <c r="P12" i="62"/>
  <c r="O12" i="62"/>
  <c r="N12" i="62"/>
  <c r="M12" i="62"/>
  <c r="K12" i="62"/>
  <c r="J12" i="62"/>
  <c r="I12" i="62"/>
  <c r="F12" i="62"/>
  <c r="F5" i="58"/>
  <c r="AF253" i="60"/>
  <c r="AD253" i="60"/>
  <c r="I7" i="58"/>
  <c r="AC253" i="60"/>
  <c r="AB253" i="60"/>
  <c r="X253" i="60"/>
  <c r="D23" i="58"/>
  <c r="W253" i="60"/>
  <c r="D21" i="58"/>
  <c r="T253" i="60"/>
  <c r="D19" i="58"/>
  <c r="G253" i="60"/>
  <c r="V253" i="60"/>
  <c r="D17" i="58"/>
  <c r="D14" i="58"/>
  <c r="Q253" i="60"/>
  <c r="D20" i="58"/>
  <c r="U253" i="60"/>
  <c r="D16" i="58"/>
  <c r="J22" i="59"/>
  <c r="J21" i="59"/>
  <c r="J20" i="59"/>
  <c r="J19" i="59"/>
  <c r="J18" i="59"/>
  <c r="J17" i="59"/>
  <c r="J16" i="59"/>
  <c r="J15" i="59"/>
  <c r="J14" i="59"/>
  <c r="J13" i="59"/>
  <c r="J12" i="59"/>
  <c r="G23" i="59"/>
  <c r="O42" i="58"/>
  <c r="I42" i="58"/>
  <c r="I43" i="58"/>
  <c r="O41" i="58"/>
  <c r="O40" i="58"/>
  <c r="O43" i="58"/>
  <c r="N39" i="58"/>
  <c r="M39" i="58"/>
  <c r="L39" i="58"/>
  <c r="K39" i="58"/>
  <c r="J39" i="58"/>
  <c r="I39" i="58"/>
  <c r="H39" i="58"/>
  <c r="G39" i="58"/>
  <c r="F39" i="58"/>
  <c r="E39" i="58"/>
  <c r="D39" i="58"/>
  <c r="O38" i="58"/>
  <c r="O37" i="58"/>
  <c r="O36" i="58"/>
  <c r="O39" i="58"/>
  <c r="O32" i="58"/>
  <c r="M32" i="58"/>
  <c r="K32" i="58"/>
  <c r="I32" i="58"/>
  <c r="G32" i="58"/>
  <c r="E32" i="58"/>
  <c r="N31" i="58"/>
  <c r="H31" i="58"/>
  <c r="N30" i="58"/>
  <c r="H30" i="58"/>
  <c r="N29" i="58"/>
  <c r="H29" i="58"/>
  <c r="N10" i="58"/>
  <c r="M10" i="58"/>
  <c r="K10" i="58"/>
  <c r="J10" i="58"/>
  <c r="H10" i="58"/>
  <c r="E10" i="58"/>
  <c r="Q9" i="58"/>
  <c r="O9" i="58"/>
  <c r="L9" i="58"/>
  <c r="Q8" i="58"/>
  <c r="O8" i="58"/>
  <c r="L8" i="58"/>
  <c r="Q7" i="58"/>
  <c r="Q5" i="58"/>
  <c r="Q6" i="58"/>
  <c r="Q10" i="58"/>
  <c r="O7" i="58"/>
  <c r="L7" i="58"/>
  <c r="O6" i="58"/>
  <c r="L6" i="58"/>
  <c r="O5" i="58"/>
  <c r="O10" i="58"/>
  <c r="L5" i="58"/>
  <c r="L10" i="58"/>
  <c r="O32" i="57"/>
  <c r="N31" i="57"/>
  <c r="N30" i="57"/>
  <c r="N29" i="57"/>
  <c r="H31" i="57"/>
  <c r="H30" i="57"/>
  <c r="H29" i="57"/>
  <c r="L290" i="50"/>
  <c r="L283" i="50"/>
  <c r="L298" i="50"/>
  <c r="L297" i="50"/>
  <c r="L296" i="50"/>
  <c r="L295" i="50"/>
  <c r="L294" i="50"/>
  <c r="L293" i="50"/>
  <c r="L292" i="50"/>
  <c r="L291" i="50"/>
  <c r="L289" i="50"/>
  <c r="L288" i="50"/>
  <c r="L287" i="50"/>
  <c r="L286" i="50"/>
  <c r="L285" i="50"/>
  <c r="L284" i="50"/>
  <c r="L281" i="50"/>
  <c r="AA197" i="49"/>
  <c r="AA196" i="49"/>
  <c r="AA195" i="49"/>
  <c r="AA194" i="49"/>
  <c r="AA193" i="49"/>
  <c r="N196" i="49"/>
  <c r="N195" i="49"/>
  <c r="N194" i="49"/>
  <c r="N193" i="49"/>
  <c r="L38" i="50"/>
  <c r="L255" i="50"/>
  <c r="L254" i="50"/>
  <c r="L253" i="50"/>
  <c r="L252" i="50"/>
  <c r="L251" i="50"/>
  <c r="L250" i="50"/>
  <c r="L249" i="50"/>
  <c r="L248" i="50"/>
  <c r="L247" i="50"/>
  <c r="V203" i="49"/>
  <c r="N203" i="49"/>
  <c r="N202" i="49"/>
  <c r="N201" i="49"/>
  <c r="N200" i="49"/>
  <c r="N199" i="49"/>
  <c r="U227" i="49"/>
  <c r="D16" i="57"/>
  <c r="N180" i="49"/>
  <c r="N179" i="49"/>
  <c r="N178" i="49"/>
  <c r="N177" i="49"/>
  <c r="N176" i="49"/>
  <c r="N175" i="49"/>
  <c r="N174" i="49"/>
  <c r="P172" i="49"/>
  <c r="P227" i="49"/>
  <c r="D14" i="57"/>
  <c r="L169" i="50"/>
  <c r="L168" i="50"/>
  <c r="L167" i="50"/>
  <c r="L166" i="50"/>
  <c r="L165" i="50"/>
  <c r="L164" i="50"/>
  <c r="L163" i="50"/>
  <c r="L162" i="50"/>
  <c r="L161" i="50"/>
  <c r="L159" i="50"/>
  <c r="L158" i="50"/>
  <c r="N171" i="49"/>
  <c r="N170" i="49"/>
  <c r="N169" i="49"/>
  <c r="N168" i="49"/>
  <c r="L55" i="50"/>
  <c r="L54" i="50"/>
  <c r="L51" i="50"/>
  <c r="J51" i="50"/>
  <c r="L50" i="50"/>
  <c r="J50" i="50"/>
  <c r="N41" i="49"/>
  <c r="L41" i="49"/>
  <c r="N40" i="49"/>
  <c r="N39" i="49"/>
  <c r="L39" i="49"/>
  <c r="N38" i="49"/>
  <c r="L38" i="49"/>
  <c r="N37" i="49"/>
  <c r="N36" i="49"/>
  <c r="L36" i="49"/>
  <c r="N35" i="49"/>
  <c r="L35" i="49"/>
  <c r="N34" i="49"/>
  <c r="L34" i="49"/>
  <c r="N32" i="49"/>
  <c r="N31" i="49"/>
  <c r="L31" i="49"/>
  <c r="N30" i="49"/>
  <c r="N29" i="49"/>
  <c r="L29" i="49"/>
  <c r="N28" i="49"/>
  <c r="N27" i="49"/>
  <c r="L27" i="49"/>
  <c r="N26" i="49"/>
  <c r="L26" i="49"/>
  <c r="N25" i="49"/>
  <c r="D23" i="56"/>
  <c r="J22" i="56"/>
  <c r="J21" i="56"/>
  <c r="J20" i="56"/>
  <c r="J19" i="56"/>
  <c r="J18" i="56"/>
  <c r="J17" i="56"/>
  <c r="J16" i="56"/>
  <c r="J15" i="56"/>
  <c r="J14" i="56"/>
  <c r="J13" i="56"/>
  <c r="J12" i="56"/>
  <c r="O42" i="57"/>
  <c r="I42" i="57"/>
  <c r="I43" i="57"/>
  <c r="O41" i="57"/>
  <c r="O40" i="57"/>
  <c r="O43" i="57"/>
  <c r="N39" i="57"/>
  <c r="M39" i="57"/>
  <c r="L39" i="57"/>
  <c r="K39" i="57"/>
  <c r="J39" i="57"/>
  <c r="I39" i="57"/>
  <c r="H39" i="57"/>
  <c r="G39" i="57"/>
  <c r="F39" i="57"/>
  <c r="E39" i="57"/>
  <c r="D39" i="57"/>
  <c r="O38" i="57"/>
  <c r="O37" i="57"/>
  <c r="O36" i="57"/>
  <c r="O39" i="57"/>
  <c r="M32" i="57"/>
  <c r="K32" i="57"/>
  <c r="N32" i="57"/>
  <c r="I32" i="57"/>
  <c r="G32" i="57"/>
  <c r="E32" i="57"/>
  <c r="N10" i="57"/>
  <c r="M10" i="57"/>
  <c r="K10" i="57"/>
  <c r="J10" i="57"/>
  <c r="H10" i="57"/>
  <c r="G10" i="57"/>
  <c r="E10" i="57"/>
  <c r="D10" i="57"/>
  <c r="Q9" i="57"/>
  <c r="P9" i="57"/>
  <c r="O9" i="57"/>
  <c r="L9" i="57"/>
  <c r="Q8" i="57"/>
  <c r="P8" i="57"/>
  <c r="O8" i="57"/>
  <c r="L8" i="57"/>
  <c r="F8" i="57"/>
  <c r="Q7" i="57"/>
  <c r="P7" i="57"/>
  <c r="O7" i="57"/>
  <c r="L7" i="57"/>
  <c r="F7" i="57"/>
  <c r="Q6" i="57"/>
  <c r="P6" i="57"/>
  <c r="O6" i="57"/>
  <c r="L6" i="57"/>
  <c r="Q5" i="57"/>
  <c r="P5" i="57"/>
  <c r="P10" i="57"/>
  <c r="O5" i="57"/>
  <c r="O10" i="57"/>
  <c r="L5" i="57"/>
  <c r="L10" i="57"/>
  <c r="F5" i="57"/>
  <c r="L19" i="50"/>
  <c r="L21" i="50"/>
  <c r="L20" i="50"/>
  <c r="L18" i="50"/>
  <c r="L17" i="50"/>
  <c r="L16" i="50"/>
  <c r="L14" i="50"/>
  <c r="N24" i="49"/>
  <c r="N23" i="49"/>
  <c r="N22" i="49"/>
  <c r="N21" i="49"/>
  <c r="N20" i="49"/>
  <c r="N19" i="49"/>
  <c r="N18" i="49"/>
  <c r="N17" i="49"/>
  <c r="N16" i="49"/>
  <c r="G227" i="49"/>
  <c r="L280" i="50"/>
  <c r="L279" i="50"/>
  <c r="L278" i="50"/>
  <c r="L277" i="50"/>
  <c r="L276" i="50"/>
  <c r="L275" i="50"/>
  <c r="L274" i="50"/>
  <c r="L273" i="50"/>
  <c r="L272" i="50"/>
  <c r="L271" i="50"/>
  <c r="L270" i="50"/>
  <c r="L269" i="50"/>
  <c r="L268" i="50"/>
  <c r="L267" i="50"/>
  <c r="L266" i="50"/>
  <c r="L265" i="50"/>
  <c r="L264" i="50"/>
  <c r="L263" i="50"/>
  <c r="L262" i="50"/>
  <c r="L261" i="50"/>
  <c r="L260" i="50"/>
  <c r="L259" i="50"/>
  <c r="L258" i="50"/>
  <c r="L257" i="50"/>
  <c r="L256" i="50"/>
  <c r="N52" i="49"/>
  <c r="N51" i="49"/>
  <c r="N104" i="49"/>
  <c r="N224" i="49"/>
  <c r="N223" i="49"/>
  <c r="N217" i="49"/>
  <c r="N222" i="49"/>
  <c r="N221" i="49"/>
  <c r="N220" i="49"/>
  <c r="N219" i="49"/>
  <c r="N218" i="49"/>
  <c r="N216" i="49"/>
  <c r="N215" i="49"/>
  <c r="N214" i="49"/>
  <c r="N213" i="49"/>
  <c r="N212" i="49"/>
  <c r="N211" i="49"/>
  <c r="N210" i="49"/>
  <c r="N209" i="49"/>
  <c r="N208" i="49"/>
  <c r="N207" i="49"/>
  <c r="N206" i="49"/>
  <c r="N205" i="49"/>
  <c r="N204" i="49"/>
  <c r="L246" i="50"/>
  <c r="L245" i="50"/>
  <c r="L244" i="50"/>
  <c r="L243" i="50"/>
  <c r="L242" i="50"/>
  <c r="L241" i="50"/>
  <c r="L240" i="50"/>
  <c r="L157" i="50"/>
  <c r="L156" i="50"/>
  <c r="L155" i="50"/>
  <c r="L154" i="50"/>
  <c r="L153" i="50"/>
  <c r="L152" i="50"/>
  <c r="L151" i="50"/>
  <c r="L150" i="50"/>
  <c r="L149" i="50"/>
  <c r="L114" i="50"/>
  <c r="L113" i="50"/>
  <c r="L112" i="50"/>
  <c r="L111" i="50"/>
  <c r="L110" i="50"/>
  <c r="L109" i="50"/>
  <c r="L108" i="50"/>
  <c r="L107" i="50"/>
  <c r="L106" i="50"/>
  <c r="L105" i="50"/>
  <c r="L104" i="50"/>
  <c r="L103" i="50"/>
  <c r="L102" i="50"/>
  <c r="L101" i="50"/>
  <c r="L100" i="50"/>
  <c r="L99" i="50"/>
  <c r="L98" i="50"/>
  <c r="L97" i="50"/>
  <c r="L96" i="50"/>
  <c r="L95" i="50"/>
  <c r="L94" i="50"/>
  <c r="L93" i="50"/>
  <c r="L92" i="50"/>
  <c r="L91" i="50"/>
  <c r="L90" i="50"/>
  <c r="L89" i="50"/>
  <c r="L88" i="50"/>
  <c r="L87" i="50"/>
  <c r="L74" i="50"/>
  <c r="L73" i="50"/>
  <c r="L72" i="50"/>
  <c r="L71" i="50"/>
  <c r="L70" i="50"/>
  <c r="L69" i="50"/>
  <c r="L68" i="50"/>
  <c r="L67" i="50"/>
  <c r="L66" i="50"/>
  <c r="L65" i="50"/>
  <c r="L13" i="50"/>
  <c r="L12" i="50"/>
  <c r="L11" i="50"/>
  <c r="L10" i="50"/>
  <c r="L9" i="50"/>
  <c r="L8" i="50"/>
  <c r="L7" i="50"/>
  <c r="W227" i="49"/>
  <c r="D21" i="57"/>
  <c r="N226" i="49"/>
  <c r="N225" i="49"/>
  <c r="N121" i="49"/>
  <c r="N120" i="49"/>
  <c r="N119" i="49"/>
  <c r="N118" i="49"/>
  <c r="N117" i="49"/>
  <c r="N116" i="49"/>
  <c r="N115" i="49"/>
  <c r="N114" i="49"/>
  <c r="N113" i="49"/>
  <c r="N112" i="49"/>
  <c r="N111" i="49"/>
  <c r="N110" i="49"/>
  <c r="N109" i="49"/>
  <c r="N108" i="49"/>
  <c r="N107" i="49"/>
  <c r="N106" i="49"/>
  <c r="N105" i="49"/>
  <c r="N103" i="49"/>
  <c r="N159" i="49"/>
  <c r="N158" i="49"/>
  <c r="N157" i="49"/>
  <c r="N156" i="49"/>
  <c r="N155" i="49"/>
  <c r="N154" i="49"/>
  <c r="N153" i="49"/>
  <c r="N152" i="49"/>
  <c r="N151" i="49"/>
  <c r="Q227" i="49"/>
  <c r="N54" i="49"/>
  <c r="N53" i="49"/>
  <c r="N50" i="49"/>
  <c r="N49" i="49"/>
  <c r="N48" i="49"/>
  <c r="N47" i="49"/>
  <c r="N46" i="49"/>
  <c r="N45" i="49"/>
  <c r="N44" i="49"/>
  <c r="N43" i="49"/>
  <c r="V227" i="49"/>
  <c r="D17" i="57"/>
  <c r="N140" i="49"/>
  <c r="N139" i="49"/>
  <c r="N138" i="49"/>
  <c r="N137" i="49"/>
  <c r="N136" i="49"/>
  <c r="N135" i="49"/>
  <c r="N134" i="49"/>
  <c r="N133" i="49"/>
  <c r="N132" i="49"/>
  <c r="N131" i="49"/>
  <c r="N130" i="49"/>
  <c r="N129" i="49"/>
  <c r="N128" i="49"/>
  <c r="N127" i="49"/>
  <c r="N126" i="49"/>
  <c r="N125" i="49"/>
  <c r="N124" i="49"/>
  <c r="N123" i="49"/>
  <c r="N122" i="49"/>
  <c r="N15" i="49"/>
  <c r="N14" i="49"/>
  <c r="N13" i="49"/>
  <c r="N12" i="49"/>
  <c r="N11" i="49"/>
  <c r="N10" i="49"/>
  <c r="N9" i="49"/>
  <c r="N8" i="49"/>
  <c r="N7" i="49"/>
  <c r="N6" i="49"/>
  <c r="F299" i="50"/>
  <c r="L55" i="39"/>
  <c r="L36" i="39"/>
  <c r="L35" i="39"/>
  <c r="O299" i="50"/>
  <c r="AB227" i="49"/>
  <c r="X227" i="49"/>
  <c r="D23" i="57"/>
  <c r="T227" i="49"/>
  <c r="D19" i="57"/>
  <c r="E23" i="56"/>
  <c r="L6" i="50"/>
  <c r="N198" i="49"/>
  <c r="N167" i="49"/>
  <c r="N166" i="49"/>
  <c r="N165" i="49"/>
  <c r="N164" i="49"/>
  <c r="N163" i="49"/>
  <c r="N162" i="49"/>
  <c r="N161" i="49"/>
  <c r="N160" i="49"/>
  <c r="N85" i="38"/>
  <c r="N84" i="38"/>
  <c r="N83" i="38"/>
  <c r="N82" i="38"/>
  <c r="N81" i="38"/>
  <c r="N80" i="38"/>
  <c r="L54" i="39"/>
  <c r="L53" i="39"/>
  <c r="L52" i="39"/>
  <c r="N138" i="38"/>
  <c r="N137" i="38"/>
  <c r="N136" i="38"/>
  <c r="N135" i="38"/>
  <c r="L31" i="39"/>
  <c r="L29" i="39"/>
  <c r="L28" i="39"/>
  <c r="L27" i="39"/>
  <c r="L49" i="39"/>
  <c r="L48" i="39"/>
  <c r="R198" i="49"/>
  <c r="R227" i="49"/>
  <c r="D15" i="57"/>
  <c r="L39" i="39"/>
  <c r="O69" i="39"/>
  <c r="L42" i="21"/>
  <c r="L41" i="21"/>
  <c r="L40" i="21"/>
  <c r="L39" i="21"/>
  <c r="L38" i="21"/>
  <c r="L37" i="21"/>
  <c r="L36" i="21"/>
  <c r="L35" i="21"/>
  <c r="L34" i="21"/>
  <c r="L33" i="21"/>
  <c r="L32" i="21"/>
  <c r="L31" i="21"/>
  <c r="L30" i="21"/>
  <c r="L29" i="21"/>
  <c r="L28" i="21"/>
  <c r="N24" i="20"/>
  <c r="N23" i="20"/>
  <c r="N22" i="20"/>
  <c r="N21" i="20"/>
  <c r="N20" i="20"/>
  <c r="N19" i="20"/>
  <c r="N18" i="20"/>
  <c r="N17" i="20"/>
  <c r="N16" i="20"/>
  <c r="N15" i="20"/>
  <c r="N14" i="20"/>
  <c r="N13" i="20"/>
  <c r="L7" i="39"/>
  <c r="N28" i="38"/>
  <c r="N27" i="38"/>
  <c r="N26" i="38"/>
  <c r="N25" i="38"/>
  <c r="N24" i="38"/>
  <c r="N23" i="38"/>
  <c r="N22" i="38"/>
  <c r="N21" i="38"/>
  <c r="N20" i="38"/>
  <c r="N19" i="38"/>
  <c r="N18" i="38"/>
  <c r="N17" i="38"/>
  <c r="N16" i="38"/>
  <c r="N15" i="38"/>
  <c r="N14" i="38"/>
  <c r="N13" i="38"/>
  <c r="J22" i="45"/>
  <c r="J21" i="45"/>
  <c r="J20" i="45"/>
  <c r="J19" i="45"/>
  <c r="J18" i="45"/>
  <c r="J17" i="45"/>
  <c r="J16" i="45"/>
  <c r="J15" i="45"/>
  <c r="J14" i="45"/>
  <c r="J13" i="45"/>
  <c r="J12" i="45"/>
  <c r="K59" i="54"/>
  <c r="G59" i="54"/>
  <c r="F59" i="54"/>
  <c r="L50" i="54"/>
  <c r="G50" i="54"/>
  <c r="F50" i="54"/>
  <c r="L22" i="52"/>
  <c r="K22" i="52"/>
  <c r="J22" i="52"/>
  <c r="I22" i="52"/>
  <c r="F22" i="52"/>
  <c r="W12" i="51"/>
  <c r="V12" i="51"/>
  <c r="U12" i="51"/>
  <c r="T12" i="51"/>
  <c r="S12" i="51"/>
  <c r="P12" i="51"/>
  <c r="O12" i="51"/>
  <c r="N12" i="51"/>
  <c r="M12" i="51"/>
  <c r="I12" i="51"/>
  <c r="K12" i="51"/>
  <c r="L12" i="51"/>
  <c r="J12" i="51"/>
  <c r="F12" i="51"/>
  <c r="N155" i="38"/>
  <c r="G58" i="42"/>
  <c r="F58" i="42"/>
  <c r="K58" i="42"/>
  <c r="L48" i="42"/>
  <c r="G48" i="42"/>
  <c r="F48" i="42"/>
  <c r="F187" i="21"/>
  <c r="F9" i="4"/>
  <c r="F8" i="4"/>
  <c r="F7" i="4"/>
  <c r="F6" i="4"/>
  <c r="I9" i="4"/>
  <c r="I8" i="4"/>
  <c r="L8" i="4"/>
  <c r="O8" i="4"/>
  <c r="R8" i="4"/>
  <c r="I7" i="4"/>
  <c r="I6" i="4"/>
  <c r="L6" i="4"/>
  <c r="O6" i="4"/>
  <c r="R6" i="4"/>
  <c r="G12" i="28"/>
  <c r="G11" i="28"/>
  <c r="J187" i="21"/>
  <c r="H11" i="28"/>
  <c r="L65" i="21"/>
  <c r="L64" i="21"/>
  <c r="L63" i="21"/>
  <c r="L43" i="21"/>
  <c r="N244" i="20"/>
  <c r="N243" i="20"/>
  <c r="N242" i="20"/>
  <c r="N241" i="20"/>
  <c r="N240" i="20"/>
  <c r="N239" i="20"/>
  <c r="N238" i="20"/>
  <c r="N237" i="20"/>
  <c r="N236" i="20"/>
  <c r="N235" i="20"/>
  <c r="N234" i="20"/>
  <c r="N233" i="20"/>
  <c r="N232" i="20"/>
  <c r="N231" i="20"/>
  <c r="N230" i="20"/>
  <c r="N229" i="20"/>
  <c r="N228" i="20"/>
  <c r="N227" i="20"/>
  <c r="N226" i="20"/>
  <c r="N225" i="20"/>
  <c r="N224" i="20"/>
  <c r="N223" i="20"/>
  <c r="N222" i="20"/>
  <c r="N221" i="20"/>
  <c r="N220" i="20"/>
  <c r="N219" i="20"/>
  <c r="N218" i="20"/>
  <c r="N217" i="20"/>
  <c r="N216" i="20"/>
  <c r="N215" i="20"/>
  <c r="N214" i="20"/>
  <c r="N213" i="20"/>
  <c r="N212" i="20"/>
  <c r="N211" i="20"/>
  <c r="N210" i="20"/>
  <c r="N209" i="20"/>
  <c r="N208" i="20"/>
  <c r="N207" i="20"/>
  <c r="N206" i="20"/>
  <c r="N205" i="20"/>
  <c r="N204" i="20"/>
  <c r="N203" i="20"/>
  <c r="N202" i="20"/>
  <c r="N201" i="20"/>
  <c r="N200" i="20"/>
  <c r="N199" i="20"/>
  <c r="N198" i="20"/>
  <c r="N197" i="20"/>
  <c r="N196" i="20"/>
  <c r="N195" i="20"/>
  <c r="N194" i="20"/>
  <c r="N193" i="20"/>
  <c r="N192" i="20"/>
  <c r="N191" i="20"/>
  <c r="N190" i="20"/>
  <c r="N189" i="20"/>
  <c r="N188" i="20"/>
  <c r="N187" i="20"/>
  <c r="N186" i="20"/>
  <c r="N185" i="20"/>
  <c r="N184" i="20"/>
  <c r="N183" i="20"/>
  <c r="N182" i="20"/>
  <c r="N181" i="20"/>
  <c r="N180" i="20"/>
  <c r="N179" i="20"/>
  <c r="N178" i="20"/>
  <c r="N177" i="20"/>
  <c r="N176" i="20"/>
  <c r="N175" i="20"/>
  <c r="N174" i="20"/>
  <c r="N173" i="20"/>
  <c r="N172" i="20"/>
  <c r="N171" i="20"/>
  <c r="N170" i="20"/>
  <c r="N169" i="20"/>
  <c r="N168" i="20"/>
  <c r="N167" i="20"/>
  <c r="N166" i="20"/>
  <c r="N165" i="20"/>
  <c r="N164" i="20"/>
  <c r="N163" i="20"/>
  <c r="N162" i="20"/>
  <c r="N161" i="20"/>
  <c r="N160" i="20"/>
  <c r="N159" i="20"/>
  <c r="N158" i="20"/>
  <c r="N157" i="20"/>
  <c r="N156" i="20"/>
  <c r="N155" i="20"/>
  <c r="N154" i="20"/>
  <c r="N153" i="20"/>
  <c r="N152" i="20"/>
  <c r="N151" i="20"/>
  <c r="N150" i="20"/>
  <c r="N149" i="20"/>
  <c r="N148" i="20"/>
  <c r="N147" i="20"/>
  <c r="N146" i="20"/>
  <c r="N145" i="20"/>
  <c r="N144" i="20"/>
  <c r="N143" i="20"/>
  <c r="N142" i="20"/>
  <c r="N141" i="20"/>
  <c r="N140" i="20"/>
  <c r="N139" i="20"/>
  <c r="N138" i="20"/>
  <c r="N137" i="20"/>
  <c r="N136" i="20"/>
  <c r="N135" i="20"/>
  <c r="N134" i="20"/>
  <c r="N133" i="20"/>
  <c r="N132" i="20"/>
  <c r="N131" i="20"/>
  <c r="N130" i="20"/>
  <c r="N129" i="20"/>
  <c r="N128" i="20"/>
  <c r="N127" i="20"/>
  <c r="N126" i="20"/>
  <c r="N125" i="20"/>
  <c r="N124" i="20"/>
  <c r="N123" i="20"/>
  <c r="N122" i="20"/>
  <c r="N121" i="20"/>
  <c r="N120" i="20"/>
  <c r="N119" i="20"/>
  <c r="N118" i="20"/>
  <c r="N117" i="20"/>
  <c r="N116" i="20"/>
  <c r="N115" i="20"/>
  <c r="N114" i="20"/>
  <c r="N113" i="20"/>
  <c r="N112" i="20"/>
  <c r="N111" i="20"/>
  <c r="N110" i="20"/>
  <c r="N109" i="20"/>
  <c r="N108" i="20"/>
  <c r="N107" i="20"/>
  <c r="N106" i="20"/>
  <c r="N105" i="20"/>
  <c r="N104" i="20"/>
  <c r="N103" i="20"/>
  <c r="N102" i="20"/>
  <c r="N101" i="20"/>
  <c r="N100" i="20"/>
  <c r="N99" i="20"/>
  <c r="N98" i="20"/>
  <c r="N97" i="20"/>
  <c r="N96" i="20"/>
  <c r="N95" i="20"/>
  <c r="N94" i="20"/>
  <c r="N93" i="20"/>
  <c r="N92" i="20"/>
  <c r="N91" i="20"/>
  <c r="N90" i="20"/>
  <c r="N89" i="20"/>
  <c r="N88" i="20"/>
  <c r="N87" i="20"/>
  <c r="N86" i="20"/>
  <c r="N85" i="20"/>
  <c r="N84" i="20"/>
  <c r="N83" i="20"/>
  <c r="N82" i="20"/>
  <c r="N81" i="20"/>
  <c r="N80" i="20"/>
  <c r="N79" i="20"/>
  <c r="N78" i="20"/>
  <c r="N77" i="20"/>
  <c r="N76" i="20"/>
  <c r="N75" i="20"/>
  <c r="N74" i="20"/>
  <c r="N73" i="20"/>
  <c r="N72" i="20"/>
  <c r="N71" i="20"/>
  <c r="N70" i="20"/>
  <c r="N69" i="20"/>
  <c r="N68" i="20"/>
  <c r="N67" i="20"/>
  <c r="N66" i="20"/>
  <c r="N65" i="20"/>
  <c r="N64" i="20"/>
  <c r="N63" i="20"/>
  <c r="N62" i="20"/>
  <c r="N61" i="20"/>
  <c r="N60" i="20"/>
  <c r="N59" i="20"/>
  <c r="N58" i="20"/>
  <c r="N57" i="20"/>
  <c r="N56" i="20"/>
  <c r="N55" i="20"/>
  <c r="N54" i="20"/>
  <c r="N53" i="20"/>
  <c r="N52" i="20"/>
  <c r="N51" i="20"/>
  <c r="N50" i="20"/>
  <c r="N49" i="20"/>
  <c r="N48" i="20"/>
  <c r="N47" i="20"/>
  <c r="N46" i="20"/>
  <c r="N45" i="20"/>
  <c r="N44" i="20"/>
  <c r="N43" i="20"/>
  <c r="N42" i="20"/>
  <c r="N41" i="20"/>
  <c r="N40" i="20"/>
  <c r="N39" i="20"/>
  <c r="N38" i="20"/>
  <c r="N37" i="20"/>
  <c r="N36" i="20"/>
  <c r="N35" i="20"/>
  <c r="N34" i="20"/>
  <c r="N33" i="20"/>
  <c r="N32" i="20"/>
  <c r="N31" i="20"/>
  <c r="N30" i="20"/>
  <c r="N29" i="20"/>
  <c r="N28" i="20"/>
  <c r="N27" i="20"/>
  <c r="N26" i="20"/>
  <c r="N25" i="20"/>
  <c r="N12" i="20"/>
  <c r="N11" i="20"/>
  <c r="N10" i="20"/>
  <c r="N9" i="20"/>
  <c r="N8" i="20"/>
  <c r="N7" i="20"/>
  <c r="N6" i="20"/>
  <c r="M245" i="20"/>
  <c r="I12" i="28"/>
  <c r="K141" i="21"/>
  <c r="K187" i="21"/>
  <c r="I11" i="28"/>
  <c r="K8" i="27"/>
  <c r="I13" i="28"/>
  <c r="I28" i="28"/>
  <c r="K245" i="20"/>
  <c r="E12" i="28"/>
  <c r="L171" i="21"/>
  <c r="L170" i="21"/>
  <c r="L169" i="21"/>
  <c r="L168" i="21"/>
  <c r="L167" i="21"/>
  <c r="L166" i="21"/>
  <c r="L165" i="21"/>
  <c r="L164" i="21"/>
  <c r="L163" i="21"/>
  <c r="L162" i="21"/>
  <c r="L161" i="21"/>
  <c r="L160" i="21"/>
  <c r="L159" i="21"/>
  <c r="L158" i="21"/>
  <c r="L157" i="21"/>
  <c r="L156" i="21"/>
  <c r="L155" i="21"/>
  <c r="L154" i="21"/>
  <c r="L153" i="21"/>
  <c r="L152" i="21"/>
  <c r="L151" i="21"/>
  <c r="L150" i="21"/>
  <c r="L149" i="21"/>
  <c r="L148" i="21"/>
  <c r="L147" i="21"/>
  <c r="L146" i="21"/>
  <c r="L145" i="21"/>
  <c r="L144" i="21"/>
  <c r="L105" i="21"/>
  <c r="L104" i="21"/>
  <c r="L103" i="21"/>
  <c r="L102" i="21"/>
  <c r="L101" i="21"/>
  <c r="N101" i="38"/>
  <c r="N100" i="38"/>
  <c r="N99" i="38"/>
  <c r="N98" i="38"/>
  <c r="N97" i="38"/>
  <c r="N96" i="38"/>
  <c r="N95" i="38"/>
  <c r="N94" i="38"/>
  <c r="N93" i="38"/>
  <c r="L62" i="21"/>
  <c r="L61" i="21"/>
  <c r="L60" i="21"/>
  <c r="L59" i="21"/>
  <c r="L58" i="21"/>
  <c r="L57" i="21"/>
  <c r="L56" i="21"/>
  <c r="L55" i="21"/>
  <c r="L54" i="21"/>
  <c r="L53" i="21"/>
  <c r="L52" i="21"/>
  <c r="L51" i="21"/>
  <c r="L50" i="21"/>
  <c r="L49" i="21"/>
  <c r="L48" i="21"/>
  <c r="L47" i="21"/>
  <c r="L46" i="21"/>
  <c r="L45" i="21"/>
  <c r="L44" i="21"/>
  <c r="L74" i="21"/>
  <c r="L24" i="39"/>
  <c r="N69" i="38"/>
  <c r="N68" i="38"/>
  <c r="N67" i="38"/>
  <c r="N66" i="38"/>
  <c r="N65" i="38"/>
  <c r="N64" i="38"/>
  <c r="N63" i="38"/>
  <c r="N62" i="38"/>
  <c r="N61" i="38"/>
  <c r="L90" i="21"/>
  <c r="L89" i="21"/>
  <c r="L88" i="21"/>
  <c r="L87" i="21"/>
  <c r="L86" i="21"/>
  <c r="L85" i="21"/>
  <c r="L84" i="21"/>
  <c r="N138" i="21"/>
  <c r="L138" i="21"/>
  <c r="N137" i="21"/>
  <c r="L137" i="21"/>
  <c r="N136" i="21"/>
  <c r="L136" i="21"/>
  <c r="N135" i="21"/>
  <c r="L135" i="21"/>
  <c r="N133" i="21"/>
  <c r="L133" i="21"/>
  <c r="N131" i="21"/>
  <c r="L131" i="21"/>
  <c r="N130" i="21"/>
  <c r="L130" i="21"/>
  <c r="N125" i="21"/>
  <c r="L125" i="21"/>
  <c r="L124" i="21"/>
  <c r="N123" i="21"/>
  <c r="L123" i="21"/>
  <c r="N121" i="21"/>
  <c r="L121" i="21"/>
  <c r="N120" i="21"/>
  <c r="L120" i="21"/>
  <c r="N119" i="21"/>
  <c r="L119" i="21"/>
  <c r="N118" i="21"/>
  <c r="L118" i="21"/>
  <c r="N117" i="21"/>
  <c r="L117" i="21"/>
  <c r="N116" i="21"/>
  <c r="L116" i="21"/>
  <c r="N113" i="21"/>
  <c r="L113" i="21"/>
  <c r="N110" i="21"/>
  <c r="L110" i="21"/>
  <c r="AA195" i="20"/>
  <c r="AA194" i="20"/>
  <c r="AA193" i="20"/>
  <c r="AA192" i="20"/>
  <c r="AA191" i="20"/>
  <c r="AA190" i="20"/>
  <c r="AA189" i="20"/>
  <c r="AA188" i="20"/>
  <c r="AA187" i="20"/>
  <c r="AA186" i="20"/>
  <c r="AA185" i="20"/>
  <c r="AA184" i="20"/>
  <c r="AA183" i="20"/>
  <c r="AA182" i="20"/>
  <c r="AA181" i="20"/>
  <c r="AA180" i="20"/>
  <c r="AA179" i="20"/>
  <c r="AA178" i="20"/>
  <c r="AA177" i="20"/>
  <c r="AA176" i="20"/>
  <c r="AA175" i="20"/>
  <c r="AA174" i="20"/>
  <c r="AA173" i="20"/>
  <c r="AA172" i="20"/>
  <c r="AA171" i="20"/>
  <c r="AA170" i="20"/>
  <c r="AA169" i="20"/>
  <c r="AA168" i="20"/>
  <c r="AA167" i="20"/>
  <c r="AA166" i="20"/>
  <c r="AA165" i="20"/>
  <c r="AA164" i="20"/>
  <c r="AA163" i="20"/>
  <c r="AA162" i="20"/>
  <c r="AA161" i="20"/>
  <c r="N50" i="39"/>
  <c r="L50" i="39"/>
  <c r="N48" i="39"/>
  <c r="N47" i="39"/>
  <c r="L47" i="39"/>
  <c r="N42" i="39"/>
  <c r="L42" i="39"/>
  <c r="N40" i="39"/>
  <c r="L40" i="39"/>
  <c r="AA134" i="38"/>
  <c r="N134" i="38"/>
  <c r="AA133" i="38"/>
  <c r="N133" i="38"/>
  <c r="AA132" i="38"/>
  <c r="N132" i="38"/>
  <c r="AA131" i="38"/>
  <c r="N131" i="38"/>
  <c r="AA130" i="38"/>
  <c r="N130" i="38"/>
  <c r="AA129" i="38"/>
  <c r="N129" i="38"/>
  <c r="AA128" i="38"/>
  <c r="N128" i="38"/>
  <c r="AA127" i="38"/>
  <c r="N127" i="38"/>
  <c r="AA126" i="38"/>
  <c r="N126" i="38"/>
  <c r="AA125" i="38"/>
  <c r="N125" i="38"/>
  <c r="AA124" i="38"/>
  <c r="N124" i="38"/>
  <c r="AA123" i="38"/>
  <c r="N123" i="38"/>
  <c r="N115" i="38"/>
  <c r="N114" i="38"/>
  <c r="N113" i="38"/>
  <c r="N112" i="38"/>
  <c r="N111" i="38"/>
  <c r="N110" i="38"/>
  <c r="N109" i="38"/>
  <c r="N122" i="38"/>
  <c r="N121" i="38"/>
  <c r="N120" i="38"/>
  <c r="N119" i="38"/>
  <c r="N118" i="38"/>
  <c r="N117" i="38"/>
  <c r="N116" i="38"/>
  <c r="G23" i="45"/>
  <c r="F9" i="36"/>
  <c r="F8" i="36"/>
  <c r="F7" i="36"/>
  <c r="F6" i="36"/>
  <c r="I9" i="36"/>
  <c r="I8" i="36"/>
  <c r="I7" i="36"/>
  <c r="I6" i="36"/>
  <c r="I5" i="36"/>
  <c r="F5" i="36"/>
  <c r="Y166" i="38"/>
  <c r="D22" i="36"/>
  <c r="W166" i="38"/>
  <c r="D21" i="36"/>
  <c r="V166" i="38"/>
  <c r="D17" i="36"/>
  <c r="T166" i="38"/>
  <c r="D19" i="36"/>
  <c r="S166" i="38"/>
  <c r="D18" i="36"/>
  <c r="R166" i="38"/>
  <c r="D15" i="36"/>
  <c r="Q166" i="38"/>
  <c r="D20" i="36"/>
  <c r="P166" i="38"/>
  <c r="D14" i="36"/>
  <c r="AF166" i="38"/>
  <c r="AD166" i="38"/>
  <c r="AB166" i="38"/>
  <c r="N163" i="38"/>
  <c r="N162" i="38"/>
  <c r="N9" i="38"/>
  <c r="N10" i="38"/>
  <c r="N165" i="38"/>
  <c r="N79" i="38"/>
  <c r="N78" i="38"/>
  <c r="N77" i="38"/>
  <c r="N76" i="38"/>
  <c r="N75" i="38"/>
  <c r="N74" i="38"/>
  <c r="N73" i="38"/>
  <c r="N72" i="38"/>
  <c r="N71" i="38"/>
  <c r="U70" i="38"/>
  <c r="U166" i="38"/>
  <c r="D16" i="36"/>
  <c r="N70" i="38"/>
  <c r="J6" i="39"/>
  <c r="J69" i="39"/>
  <c r="H6" i="45"/>
  <c r="L6" i="39"/>
  <c r="L25" i="39"/>
  <c r="L26" i="39"/>
  <c r="L32" i="39"/>
  <c r="L33" i="39"/>
  <c r="L34" i="39"/>
  <c r="L56" i="39"/>
  <c r="L57" i="39"/>
  <c r="L58" i="39"/>
  <c r="L59" i="39"/>
  <c r="L60" i="39"/>
  <c r="L61" i="39"/>
  <c r="L62" i="39"/>
  <c r="L63" i="39"/>
  <c r="L64" i="39"/>
  <c r="L65" i="39"/>
  <c r="L66" i="39"/>
  <c r="L67" i="39"/>
  <c r="L68" i="39"/>
  <c r="L69" i="39"/>
  <c r="N12" i="38"/>
  <c r="N11" i="38"/>
  <c r="L71" i="21"/>
  <c r="L70" i="21"/>
  <c r="L69" i="21"/>
  <c r="L68" i="21"/>
  <c r="L67" i="21"/>
  <c r="L66" i="21"/>
  <c r="N46" i="38"/>
  <c r="N45" i="38"/>
  <c r="N44" i="38"/>
  <c r="N43" i="38"/>
  <c r="N42" i="38"/>
  <c r="N41" i="38"/>
  <c r="N40" i="38"/>
  <c r="N39" i="38"/>
  <c r="N38" i="38"/>
  <c r="L186" i="21"/>
  <c r="L185" i="21"/>
  <c r="L184" i="21"/>
  <c r="L183" i="21"/>
  <c r="L182" i="21"/>
  <c r="L181" i="21"/>
  <c r="L180" i="21"/>
  <c r="L179" i="21"/>
  <c r="L178" i="21"/>
  <c r="L177" i="21"/>
  <c r="L176" i="21"/>
  <c r="L175" i="21"/>
  <c r="L174" i="21"/>
  <c r="L173" i="21"/>
  <c r="L172" i="21"/>
  <c r="N164" i="38"/>
  <c r="L109" i="21"/>
  <c r="N161" i="38"/>
  <c r="N160" i="38"/>
  <c r="N159" i="38"/>
  <c r="N158" i="38"/>
  <c r="N157" i="38"/>
  <c r="N156" i="38"/>
  <c r="N154" i="38"/>
  <c r="N153" i="38"/>
  <c r="N152" i="38"/>
  <c r="N151" i="38"/>
  <c r="N150" i="38"/>
  <c r="N149" i="38"/>
  <c r="N148" i="38"/>
  <c r="N147" i="38"/>
  <c r="N146" i="38"/>
  <c r="L143" i="21"/>
  <c r="L142" i="21"/>
  <c r="L141" i="21"/>
  <c r="AG205" i="20"/>
  <c r="L205" i="20"/>
  <c r="L245" i="20"/>
  <c r="H12" i="28"/>
  <c r="H28" i="28"/>
  <c r="L140" i="21"/>
  <c r="L139" i="21"/>
  <c r="L108" i="21"/>
  <c r="N108" i="38"/>
  <c r="N107" i="38"/>
  <c r="N106" i="38"/>
  <c r="N105" i="38"/>
  <c r="N104" i="38"/>
  <c r="N103" i="38"/>
  <c r="N102" i="38"/>
  <c r="L100" i="21"/>
  <c r="L99" i="21"/>
  <c r="L98" i="21"/>
  <c r="L97" i="21"/>
  <c r="L96" i="21"/>
  <c r="L95" i="21"/>
  <c r="L94" i="21"/>
  <c r="L93" i="21"/>
  <c r="L92" i="21"/>
  <c r="L91" i="21"/>
  <c r="L79" i="21"/>
  <c r="L77" i="21"/>
  <c r="L76" i="21"/>
  <c r="L75" i="21"/>
  <c r="L73" i="21"/>
  <c r="L72" i="21"/>
  <c r="N60" i="38"/>
  <c r="N59" i="38"/>
  <c r="N58" i="38"/>
  <c r="N57" i="38"/>
  <c r="N56" i="38"/>
  <c r="N55" i="38"/>
  <c r="N54" i="38"/>
  <c r="N53" i="38"/>
  <c r="N52" i="38"/>
  <c r="N51" i="38"/>
  <c r="N50" i="38"/>
  <c r="N49" i="38"/>
  <c r="N48" i="38"/>
  <c r="N47" i="38"/>
  <c r="L27" i="21"/>
  <c r="L26" i="21"/>
  <c r="L25" i="21"/>
  <c r="L24" i="21"/>
  <c r="L23" i="21"/>
  <c r="L22" i="21"/>
  <c r="L21" i="21"/>
  <c r="L6" i="21"/>
  <c r="L106" i="21"/>
  <c r="L107" i="21"/>
  <c r="L187" i="21"/>
  <c r="N8" i="38"/>
  <c r="N7" i="38"/>
  <c r="N6" i="38"/>
  <c r="E10" i="36"/>
  <c r="F69" i="39"/>
  <c r="D10" i="36"/>
  <c r="F10" i="36"/>
  <c r="O187" i="21"/>
  <c r="F5" i="4"/>
  <c r="O245" i="20"/>
  <c r="D23" i="45"/>
  <c r="J27" i="28"/>
  <c r="J26" i="28"/>
  <c r="J25" i="28"/>
  <c r="J24" i="28"/>
  <c r="J23" i="28"/>
  <c r="J22" i="28"/>
  <c r="J21" i="28"/>
  <c r="J20" i="28"/>
  <c r="J19" i="28"/>
  <c r="J18" i="28"/>
  <c r="J17" i="28"/>
  <c r="J16" i="28"/>
  <c r="J15" i="28"/>
  <c r="J14" i="28"/>
  <c r="J13" i="28"/>
  <c r="F13" i="28"/>
  <c r="F18" i="28"/>
  <c r="F23" i="28"/>
  <c r="I187" i="21"/>
  <c r="E11" i="28"/>
  <c r="AF245" i="20"/>
  <c r="AB245" i="20"/>
  <c r="Y245" i="20"/>
  <c r="X245" i="20"/>
  <c r="W245" i="20"/>
  <c r="V245" i="20"/>
  <c r="U245" i="20"/>
  <c r="T245" i="20"/>
  <c r="S245" i="20"/>
  <c r="R245" i="20"/>
  <c r="Q245" i="20"/>
  <c r="P245" i="20"/>
  <c r="L9" i="36"/>
  <c r="O9" i="36"/>
  <c r="R9" i="36"/>
  <c r="L6" i="36"/>
  <c r="O6" i="36"/>
  <c r="R6" i="36"/>
  <c r="L7" i="27"/>
  <c r="L6" i="27"/>
  <c r="L5" i="27"/>
  <c r="N29" i="36"/>
  <c r="N31" i="36"/>
  <c r="N30" i="36"/>
  <c r="H10" i="36"/>
  <c r="G10" i="4"/>
  <c r="H10" i="4"/>
  <c r="I5" i="4"/>
  <c r="G245" i="20"/>
  <c r="J12" i="40"/>
  <c r="I12" i="40"/>
  <c r="L22" i="44"/>
  <c r="K22" i="44"/>
  <c r="J22" i="44"/>
  <c r="I22" i="44"/>
  <c r="F22" i="44"/>
  <c r="F12" i="40"/>
  <c r="K12" i="40"/>
  <c r="L12" i="40"/>
  <c r="M12" i="40"/>
  <c r="N12" i="40"/>
  <c r="O12" i="40"/>
  <c r="P12" i="40"/>
  <c r="S12" i="40"/>
  <c r="T12" i="40"/>
  <c r="U12" i="40"/>
  <c r="V12" i="40"/>
  <c r="W12" i="40"/>
  <c r="G166" i="38"/>
  <c r="L5" i="36"/>
  <c r="O5" i="36"/>
  <c r="O7" i="36"/>
  <c r="O8" i="36"/>
  <c r="O10" i="36"/>
  <c r="Q5" i="36"/>
  <c r="Q6" i="36"/>
  <c r="Q7" i="36"/>
  <c r="Q8" i="36"/>
  <c r="Q9" i="36"/>
  <c r="Q10" i="36"/>
  <c r="L7" i="36"/>
  <c r="L8" i="36"/>
  <c r="L10" i="36"/>
  <c r="J10" i="36"/>
  <c r="K10" i="36"/>
  <c r="M10" i="36"/>
  <c r="N10" i="36"/>
  <c r="H30" i="36"/>
  <c r="H31" i="36"/>
  <c r="E32" i="36"/>
  <c r="G32" i="36"/>
  <c r="I32" i="36"/>
  <c r="K32" i="36"/>
  <c r="M32" i="36"/>
  <c r="O32" i="36"/>
  <c r="O36" i="36"/>
  <c r="O37" i="36"/>
  <c r="O38" i="36"/>
  <c r="O39" i="36"/>
  <c r="D39" i="36"/>
  <c r="E39" i="36"/>
  <c r="F39" i="36"/>
  <c r="G39" i="36"/>
  <c r="H39" i="36"/>
  <c r="I39" i="36"/>
  <c r="J39" i="36"/>
  <c r="K39" i="36"/>
  <c r="L39" i="36"/>
  <c r="M39" i="36"/>
  <c r="N39" i="36"/>
  <c r="O40" i="36"/>
  <c r="O41" i="36"/>
  <c r="O42" i="36"/>
  <c r="O43" i="36"/>
  <c r="I42" i="36"/>
  <c r="I43" i="36"/>
  <c r="E10" i="4"/>
  <c r="D28" i="28"/>
  <c r="I8" i="27"/>
  <c r="L8" i="27"/>
  <c r="N30" i="4"/>
  <c r="N31" i="4"/>
  <c r="N32" i="4"/>
  <c r="E32" i="4"/>
  <c r="G32" i="4"/>
  <c r="H31" i="4"/>
  <c r="H30" i="4"/>
  <c r="H29" i="4"/>
  <c r="J8" i="27"/>
  <c r="F5" i="23"/>
  <c r="G5" i="23"/>
  <c r="L5" i="23"/>
  <c r="A6" i="23"/>
  <c r="W8" i="27"/>
  <c r="V8" i="27"/>
  <c r="U8" i="27"/>
  <c r="T8" i="27"/>
  <c r="S8" i="27"/>
  <c r="P8" i="27"/>
  <c r="O8" i="27"/>
  <c r="N8" i="27"/>
  <c r="M8" i="27"/>
  <c r="K5" i="23"/>
  <c r="M5" i="23"/>
  <c r="N5" i="23"/>
  <c r="O5" i="23"/>
  <c r="P5" i="23"/>
  <c r="Q5" i="23"/>
  <c r="L5" i="4"/>
  <c r="O5" i="4"/>
  <c r="Q5" i="4"/>
  <c r="Q6" i="4"/>
  <c r="Q7" i="4"/>
  <c r="Q8" i="4"/>
  <c r="Q9" i="4"/>
  <c r="L7" i="4"/>
  <c r="L9" i="4"/>
  <c r="L10" i="4"/>
  <c r="O7" i="4"/>
  <c r="O9" i="4"/>
  <c r="O10" i="4"/>
  <c r="J10" i="4"/>
  <c r="K10" i="4"/>
  <c r="M10" i="4"/>
  <c r="N10" i="4"/>
  <c r="H32" i="4"/>
  <c r="I32" i="4"/>
  <c r="K32" i="4"/>
  <c r="M32" i="4"/>
  <c r="O32" i="4"/>
  <c r="I36" i="4"/>
  <c r="I37" i="4"/>
  <c r="I38" i="4"/>
  <c r="I39" i="4"/>
  <c r="O36" i="4"/>
  <c r="O37" i="4"/>
  <c r="O38" i="4"/>
  <c r="O39" i="4"/>
  <c r="D39" i="4"/>
  <c r="E39" i="4"/>
  <c r="F39" i="4"/>
  <c r="G39" i="4"/>
  <c r="H39" i="4"/>
  <c r="J39" i="4"/>
  <c r="K39" i="4"/>
  <c r="L39" i="4"/>
  <c r="M39" i="4"/>
  <c r="N39" i="4"/>
  <c r="I40" i="4"/>
  <c r="O40" i="4"/>
  <c r="O41" i="4"/>
  <c r="G28" i="28"/>
  <c r="P7" i="4"/>
  <c r="P5" i="4"/>
  <c r="P9" i="4"/>
  <c r="P8" i="4"/>
  <c r="Q10" i="4"/>
  <c r="I10" i="4"/>
  <c r="P9" i="36"/>
  <c r="P7" i="36"/>
  <c r="P6" i="36"/>
  <c r="N32" i="36"/>
  <c r="H32" i="36"/>
  <c r="R5" i="4"/>
  <c r="P5" i="36"/>
  <c r="R8" i="36"/>
  <c r="R7" i="36"/>
  <c r="P8" i="36"/>
  <c r="G10" i="36"/>
  <c r="I10" i="36"/>
  <c r="R5" i="36"/>
  <c r="R10" i="36"/>
  <c r="P6" i="4"/>
  <c r="P10" i="4"/>
  <c r="D10" i="4"/>
  <c r="R9" i="4"/>
  <c r="N245" i="20"/>
  <c r="R7" i="4"/>
  <c r="F10" i="4"/>
  <c r="F28" i="28"/>
  <c r="R10" i="4"/>
  <c r="J11" i="28"/>
  <c r="P10" i="36"/>
  <c r="R5" i="57"/>
  <c r="R6" i="57"/>
  <c r="R7" i="57"/>
  <c r="R8" i="57"/>
  <c r="R9" i="57"/>
  <c r="I10" i="57"/>
  <c r="F10" i="57"/>
  <c r="L49" i="50"/>
  <c r="D20" i="57"/>
  <c r="H32" i="58"/>
  <c r="H32" i="57"/>
  <c r="J299" i="50"/>
  <c r="H6" i="56"/>
  <c r="L299" i="50"/>
  <c r="N32" i="58"/>
  <c r="Q10" i="57"/>
  <c r="R10" i="57"/>
  <c r="D13" i="58"/>
  <c r="I5" i="58"/>
  <c r="I6" i="58"/>
  <c r="P9" i="58"/>
  <c r="I9" i="58"/>
  <c r="R9" i="58"/>
  <c r="H7" i="45"/>
  <c r="H23" i="45"/>
  <c r="L253" i="60"/>
  <c r="H7" i="59"/>
  <c r="H23" i="59"/>
  <c r="R5" i="58"/>
  <c r="N253" i="60"/>
  <c r="I8" i="58"/>
  <c r="G10" i="58"/>
  <c r="I10" i="58"/>
  <c r="I23" i="59"/>
  <c r="L22" i="61"/>
  <c r="F8" i="58"/>
  <c r="P8" i="58"/>
  <c r="P5" i="58"/>
  <c r="E23" i="59"/>
  <c r="P7" i="58"/>
  <c r="F7" i="58"/>
  <c r="R7" i="58"/>
  <c r="F6" i="58"/>
  <c r="R6" i="58"/>
  <c r="P6" i="58"/>
  <c r="D10" i="58"/>
  <c r="F10" i="58"/>
  <c r="L25" i="49"/>
  <c r="L227" i="49"/>
  <c r="H7" i="56"/>
  <c r="H23" i="56"/>
  <c r="N33" i="49"/>
  <c r="I23" i="56"/>
  <c r="N227" i="49"/>
  <c r="F23" i="56"/>
  <c r="I23" i="45"/>
  <c r="N166" i="38"/>
  <c r="F23" i="45"/>
  <c r="J23" i="45"/>
  <c r="E23" i="45"/>
  <c r="J12" i="28"/>
  <c r="J28" i="28"/>
  <c r="E28" i="28"/>
  <c r="F23" i="59"/>
  <c r="R8" i="58"/>
  <c r="R10" i="58"/>
  <c r="J23" i="59"/>
  <c r="L126" i="61"/>
  <c r="P10" i="58"/>
  <c r="J23" i="56"/>
</calcChain>
</file>

<file path=xl/sharedStrings.xml><?xml version="1.0" encoding="utf-8"?>
<sst xmlns="http://schemas.openxmlformats.org/spreadsheetml/2006/main" count="12907" uniqueCount="2485">
  <si>
    <t>KÖYDES 2016 YILI KAPSAMINDA PLANLANAN İŞLERİN DURUMU 
(31/08/2016 TARİHİ İTİBARIYLA)</t>
  </si>
  <si>
    <t>İLİ:                    KASTAMONU</t>
  </si>
  <si>
    <t>İŞLERİN DURUMU</t>
  </si>
  <si>
    <t>İÇME SUYU</t>
  </si>
  <si>
    <t>YOL</t>
  </si>
  <si>
    <t>SULAMA</t>
  </si>
  <si>
    <t>ATIKSU</t>
  </si>
  <si>
    <t>GENEL TOPLAM</t>
  </si>
  <si>
    <t>SENE BAŞINDA PLANLANAN</t>
  </si>
  <si>
    <t>EK</t>
  </si>
  <si>
    <t>TOPLAM</t>
  </si>
  <si>
    <t>A</t>
  </si>
  <si>
    <t>B</t>
  </si>
  <si>
    <t>C</t>
  </si>
  <si>
    <t>D</t>
  </si>
  <si>
    <t xml:space="preserve">E </t>
  </si>
  <si>
    <t>F</t>
  </si>
  <si>
    <t>G</t>
  </si>
  <si>
    <t>H</t>
  </si>
  <si>
    <t>I</t>
  </si>
  <si>
    <t>J</t>
  </si>
  <si>
    <t>K</t>
  </si>
  <si>
    <t>L</t>
  </si>
  <si>
    <t>M=A+D+G+J</t>
  </si>
  <si>
    <t>N=B+E+H+K</t>
  </si>
  <si>
    <t>O=C+F+I+L</t>
  </si>
  <si>
    <t>BİTEN</t>
  </si>
  <si>
    <t>% 70 İ VE ÜZERİ TAMAMLANAN</t>
  </si>
  <si>
    <t>DEVAM EDEN</t>
  </si>
  <si>
    <t>İHALE AŞAMASINDA OLAN</t>
  </si>
  <si>
    <t>BAŞLAMAYAN</t>
  </si>
  <si>
    <t>KÖY YOLLARI İŞLERİN DURUMU</t>
  </si>
  <si>
    <t>ATIKSU İŞLERİNİN DURUMU</t>
  </si>
  <si>
    <t>İŞLERİN NİTELİĞİ</t>
  </si>
  <si>
    <t>SENE BAŞINDA
PLANLANAN</t>
  </si>
  <si>
    <t>BİTEN
FOSEPTİK ARITMA BİLGİLERİ</t>
  </si>
  <si>
    <t>İLİ:               KASTAMONU</t>
  </si>
  <si>
    <t>HAM YOL (Km)</t>
  </si>
  <si>
    <t>KÖY</t>
  </si>
  <si>
    <t>BAĞLI</t>
  </si>
  <si>
    <t>BİREYSEL</t>
  </si>
  <si>
    <t>DİĞER</t>
  </si>
  <si>
    <t>TESVİYE (Km)</t>
  </si>
  <si>
    <t>ADET</t>
  </si>
  <si>
    <t>NÜFUS</t>
  </si>
  <si>
    <t>STABİLİZE (Km)</t>
  </si>
  <si>
    <t>BİREYSEL FOSEPTİK (Ad)</t>
  </si>
  <si>
    <t>1.KAT ASFALT (Km)</t>
  </si>
  <si>
    <t>SIZDIRMALI FOSEPTİK (Ad)</t>
  </si>
  <si>
    <t>2. KAT ASFALT (Km)</t>
  </si>
  <si>
    <t>SIZDIRMASIZ FOSEPTİK (Ad)</t>
  </si>
  <si>
    <t xml:space="preserve"> </t>
  </si>
  <si>
    <t>BETON YOL  (Km)</t>
  </si>
  <si>
    <t>KLASİK ARITMA (Ad)</t>
  </si>
  <si>
    <t>PARKE (m2)</t>
  </si>
  <si>
    <t>PAKET ARITMA (Ad)</t>
  </si>
  <si>
    <t>ONARIM (Km)</t>
  </si>
  <si>
    <t>DOĞAL ARITMA
(Yapay Sulak Alan) (Ad)</t>
  </si>
  <si>
    <t>TAŞ DUVAR (m3)</t>
  </si>
  <si>
    <t>STABİLİZASYON HAVUZU (Ad)</t>
  </si>
  <si>
    <t>KÖPRÜ (Adet)</t>
  </si>
  <si>
    <t>MENFEZ (Adet)</t>
  </si>
  <si>
    <t>ÜNİTE</t>
  </si>
  <si>
    <t>BETON</t>
  </si>
  <si>
    <t>KORİGATÖR</t>
  </si>
  <si>
    <t>PE / PVC</t>
  </si>
  <si>
    <t>BÜZ/KORİGE BORU (Adet/Mt)</t>
  </si>
  <si>
    <t>KANALİZASYON SİSTEMİ (mt)</t>
  </si>
  <si>
    <t>KÖY İÇME SULARI İŞLERİN DURUMU</t>
  </si>
  <si>
    <t>BAĞLISI</t>
  </si>
  <si>
    <t>FAYDALANACAK NÜFUS</t>
  </si>
  <si>
    <t>FAYDALANACAK 
NÜFUS</t>
  </si>
  <si>
    <t>SUSUZ 
(Adet)</t>
  </si>
  <si>
    <t>SUYU YETERSİZ
(Adet)</t>
  </si>
  <si>
    <t>İLİ:         KASTAMONU</t>
  </si>
  <si>
    <t>YENİ TESİS</t>
  </si>
  <si>
    <t>TESİS GELİŞTİRME</t>
  </si>
  <si>
    <t>BAKIM ONARIM</t>
  </si>
  <si>
    <t>KÜÇÜK ÖLÇEKLİ SULAMA İŞLERİN DURUMU</t>
  </si>
  <si>
    <t>İLİ:          KASTAMONU</t>
  </si>
  <si>
    <t>GÖLET YAPIMI</t>
  </si>
  <si>
    <t>GÖLET SULAMASI</t>
  </si>
  <si>
    <t>YERÜSTÜ SULAMASI</t>
  </si>
  <si>
    <t>YERALTI SULAMASI</t>
  </si>
  <si>
    <t>HAYVAN İÇMESUYU GÖLETİ</t>
  </si>
  <si>
    <t>PROJEDEN YARARLANAN ÇİFTÇİ SAYISI (ADET)</t>
  </si>
  <si>
    <t>HİZMET GÖTÜRÜLECEK ALAN BÜYÜKLÜĞÜ (HEKTAR)</t>
  </si>
  <si>
    <t>HİS GÖLETİ</t>
  </si>
  <si>
    <t>B. BAŞ HAY. SAYISI</t>
  </si>
  <si>
    <t>K. BAŞ HAY. SAYISI</t>
  </si>
  <si>
    <t>TABLOYU HAZIRLAYANIN</t>
  </si>
  <si>
    <t>ADI SOYADI :</t>
  </si>
  <si>
    <t>Volkan TOPAÇOĞLU</t>
  </si>
  <si>
    <t>GÖREVİ:</t>
  </si>
  <si>
    <t>Elektronik Teknikeri</t>
  </si>
  <si>
    <t>İŞ TELEFONU</t>
  </si>
  <si>
    <t>0 366 215 23 51</t>
  </si>
  <si>
    <t>CEP TELEFONU</t>
  </si>
  <si>
    <t>0 533 575 55 35</t>
  </si>
  <si>
    <t>E-POSTA ADRESİ</t>
  </si>
  <si>
    <t>volkan.topacoglu@icisleri.gov.tr</t>
  </si>
  <si>
    <t>2016 YILI ÖDENEK TAKİP CETVELİ</t>
  </si>
  <si>
    <t xml:space="preserve">                                                                                                       (31/08/2016 Tarihi İtibariyle)</t>
  </si>
  <si>
    <t>İLİ:  KASTAMONU</t>
  </si>
  <si>
    <t>SENE BAŞI ÖDENEĞİ
(TL)</t>
  </si>
  <si>
    <t>PROGRAM DEĞİŞİKLİĞİ SONUCU
(TL)</t>
  </si>
  <si>
    <t>GÖNDERİLEN ÖDENEK
(TL)</t>
  </si>
  <si>
    <t>NEMA GELİRİ
(TL)</t>
  </si>
  <si>
    <t>SÖZLEŞMEYE BAĞLANMIŞ ÖDENEK (TL)</t>
  </si>
  <si>
    <t>YAPILAN HARCAMA
(TL)</t>
  </si>
  <si>
    <t>KALAN ÖDENEK
(TL)</t>
  </si>
  <si>
    <t>E</t>
  </si>
  <si>
    <t>G=C+D-F</t>
  </si>
  <si>
    <t>İÇMESUYU</t>
  </si>
  <si>
    <t>MÜLGA KHGM</t>
  </si>
  <si>
    <t>AFET</t>
  </si>
  <si>
    <t>ORTAK ALIM</t>
  </si>
  <si>
    <t>YÖNETİM GİDERİ</t>
  </si>
  <si>
    <t>MÜŞAVİRLİK HİZMETLERİ</t>
  </si>
  <si>
    <t>ASFALT</t>
  </si>
  <si>
    <t>AKARYAKIT</t>
  </si>
  <si>
    <t>BORU ALIMI</t>
  </si>
  <si>
    <t>SAYISAL HARİTA</t>
  </si>
  <si>
    <t>TRAFİK İŞARETLERİ</t>
  </si>
  <si>
    <t>YEDEK PARÇA</t>
  </si>
  <si>
    <t>ARAÇ KİRALAMA</t>
  </si>
  <si>
    <t>ETÜT PROJE</t>
  </si>
  <si>
    <t>TEKNİK KONTROLLÜK</t>
  </si>
  <si>
    <r>
      <rPr>
        <b/>
        <sz val="10"/>
        <rFont val="Arial"/>
        <family val="2"/>
        <charset val="162"/>
      </rPr>
      <t>SENE BAŞI ÖDENEĞİ:</t>
    </r>
    <r>
      <rPr>
        <sz val="10"/>
        <rFont val="Arial"/>
        <family val="2"/>
        <charset val="162"/>
      </rPr>
      <t xml:space="preserve"> KÖYDES İL PROGRAMI İLE BAKANLIĞA GÖNDERİLEN ÖDENEKLER BAZ ALINACAKTIR.</t>
    </r>
  </si>
  <si>
    <r>
      <t>PROGRAM DEĞİŞİKLİĞİ SONUCU:</t>
    </r>
    <r>
      <rPr>
        <sz val="10"/>
        <rFont val="Arial"/>
        <family val="2"/>
        <charset val="162"/>
      </rPr>
      <t xml:space="preserve"> PROJELERİN TAMAMLANMASI SONUCU ARTAN VEYA HERHANGİ BİR SEBEPLE KULLANILAMAYAN ÖDENEKLERİ İÇİN YAPILAN PROGRAM DEĞİŞİKLİĞİ SONUCU OLUŞAN ÖDENEK DURUMU.</t>
    </r>
  </si>
  <si>
    <r>
      <rPr>
        <b/>
        <sz val="10"/>
        <rFont val="Arial"/>
        <family val="2"/>
        <charset val="162"/>
      </rPr>
      <t xml:space="preserve">GÖNDERİLEN ÖDENEK: </t>
    </r>
    <r>
      <rPr>
        <sz val="10"/>
        <rFont val="Arial"/>
        <family val="2"/>
        <charset val="162"/>
      </rPr>
      <t xml:space="preserve">MALİYE BAKANLIĞI TARAFINDAN AKTARILAN ÖDENEKTEN </t>
    </r>
  </si>
  <si>
    <r>
      <rPr>
        <b/>
        <sz val="10"/>
        <rFont val="Arial"/>
        <family val="2"/>
        <charset val="162"/>
      </rPr>
      <t>NEMA GELİRİ:</t>
    </r>
    <r>
      <rPr>
        <sz val="10"/>
        <rFont val="Arial"/>
        <family val="2"/>
        <charset val="162"/>
      </rPr>
      <t xml:space="preserve"> GÖNDERİLEN ÖDENEKTEN ELDE EDİLEN NEMA (FAİZ) GELİRİ (2011/2 YPK 4. MADDE)</t>
    </r>
  </si>
  <si>
    <r>
      <t>SÖZLEŞMEYE BAĞLANMIŞ ÖDENEK:</t>
    </r>
    <r>
      <rPr>
        <sz val="10"/>
        <rFont val="Arial"/>
        <family val="2"/>
        <charset val="162"/>
      </rPr>
      <t xml:space="preserve"> YAPILAN İHALELER SONUCU SÖZLEŞMEYE BAĞLANAN ÖDENEK MİKTARI</t>
    </r>
  </si>
  <si>
    <r>
      <rPr>
        <b/>
        <sz val="10"/>
        <rFont val="Arial"/>
        <family val="2"/>
        <charset val="162"/>
      </rPr>
      <t>YAPILAN HARCAMA:</t>
    </r>
    <r>
      <rPr>
        <sz val="10"/>
        <rFont val="Arial"/>
        <family val="2"/>
        <charset val="162"/>
      </rPr>
      <t xml:space="preserve"> HAKEDİŞ ÖDEMESİ SONUCU </t>
    </r>
    <r>
      <rPr>
        <sz val="10"/>
        <rFont val="Arial"/>
        <family val="2"/>
        <charset val="162"/>
      </rPr>
      <t>YAPILAN HARCAMA MİKTARI</t>
    </r>
  </si>
  <si>
    <r>
      <rPr>
        <b/>
        <sz val="10"/>
        <rFont val="Arial"/>
        <family val="2"/>
        <charset val="162"/>
      </rPr>
      <t>KALAN ÖDENEK:</t>
    </r>
    <r>
      <rPr>
        <sz val="10"/>
        <rFont val="Arial"/>
        <family val="2"/>
        <charset val="162"/>
      </rPr>
      <t xml:space="preserve"> GÖNDERİLEN ÖDENEKTEN YAPILAN HARCAMA FARKIDIR. (BANKA MEVCUDU)</t>
    </r>
  </si>
  <si>
    <r>
      <rPr>
        <b/>
        <sz val="10"/>
        <rFont val="Arial"/>
        <family val="2"/>
        <charset val="162"/>
      </rPr>
      <t>YÖNETİM GİDERLERİ:</t>
    </r>
    <r>
      <rPr>
        <sz val="10"/>
        <rFont val="Arial"/>
        <family val="2"/>
        <charset val="162"/>
      </rPr>
      <t xml:space="preserve"> KHGB'leri tarafından muhasebe, müşavirlik, teknik kontrollük ve projelendirme hizmetleri, veri girişleri, yürütülen hizmetlerin gerektirdiği araç kiralama, kırtasiye, büro malzemesi alımı ve iletişim giderleri gibi yönetim giderleri için kullanılan toplam ödenek miktarı yazılacaktır. Yönetim giderleri KHGB ödeneğinin yüzde birini aşamaz.</t>
    </r>
  </si>
  <si>
    <r>
      <t xml:space="preserve">MÜŞAVİRLİK HİZMETLERİ: </t>
    </r>
    <r>
      <rPr>
        <sz val="10"/>
        <rFont val="Arial"/>
        <family val="2"/>
        <charset val="162"/>
      </rPr>
      <t>Merkez KHGB tarafından il genelindeki teknik kontrollük ve projelendirme hizmetleri, binek ve iş makinası kiralama gibi müşavirlik hizmetleriiçin kullanılan toplam ödenek miktarı yazılacaktır. Müşavirlik hizmetleri için ayrılacak olan ödenek il ödeneğinin yüzde beşini geçemez.</t>
    </r>
  </si>
  <si>
    <t>KÖYDES 2016 YILI YOL İZLEME TABLOSU</t>
  </si>
  <si>
    <t>31/08/2016 TARİHİ İTİBARİYLE</t>
  </si>
  <si>
    <t>KODU
"Y" "D.E" veya "EK"</t>
  </si>
  <si>
    <t>İLİ</t>
  </si>
  <si>
    <t>İLÇESİ</t>
  </si>
  <si>
    <t>KONTROL KESİM NO</t>
  </si>
  <si>
    <t>PROJE</t>
  </si>
  <si>
    <t>NİTELİĞİ 
(YENİ YOL", "YOL STANDARDININ GELİŞTİRİLMESİ" veya "BAKIM ve ONARIM)</t>
  </si>
  <si>
    <t>KONUSU ("HAM YOL", "TESVİYE", "STABİLİZE", "ASFALT", "KÖY İÇİ YOL (PARKE)", "KÖPRÜ" veya "MENFEZ")</t>
  </si>
  <si>
    <t>YOL ÖNCELİK SINIFI (BİRİNCİ DERECE, İKİNCİ DERECE)</t>
  </si>
  <si>
    <t xml:space="preserve">PROĞRAM ÖDENEĞİ                           </t>
  </si>
  <si>
    <t xml:space="preserve">SÖZLEŞME TUTARI                     </t>
  </si>
  <si>
    <t xml:space="preserve">HARCAMA TUTARI                     </t>
  </si>
  <si>
    <t xml:space="preserve">ARTAN ÖDENEK MİKTARI                                                                                                                                                        </t>
  </si>
  <si>
    <t>HAM YOL</t>
  </si>
  <si>
    <t>TESVİYE</t>
  </si>
  <si>
    <t>ONARIM</t>
  </si>
  <si>
    <t>STABİLİZE</t>
  </si>
  <si>
    <t>BETON YOL</t>
  </si>
  <si>
    <t>KÖY İÇİ     YOL (PARKE)</t>
  </si>
  <si>
    <t>1. KAT ASFALT</t>
  </si>
  <si>
    <t>2. KAT ASFALT</t>
  </si>
  <si>
    <t>TAŞ-BETON DUVAR</t>
  </si>
  <si>
    <t>SANAT YAPISI</t>
  </si>
  <si>
    <t>GERÇEKLEŞME YÜZDESİ</t>
  </si>
  <si>
    <t>ADI</t>
  </si>
  <si>
    <t>YERİ (KÖY/ÜNİTE)</t>
  </si>
  <si>
    <t xml:space="preserve">   (TL)
J</t>
  </si>
  <si>
    <t xml:space="preserve"> (TL)
K</t>
  </si>
  <si>
    <t xml:space="preserve">  (TL)                                                                                                                                                                                                                                                         </t>
  </si>
  <si>
    <t>Km</t>
  </si>
  <si>
    <r>
      <t>m</t>
    </r>
    <r>
      <rPr>
        <b/>
        <vertAlign val="superscript"/>
        <sz val="10"/>
        <rFont val="Arial Narrow"/>
        <family val="2"/>
        <charset val="162"/>
      </rPr>
      <t>2</t>
    </r>
  </si>
  <si>
    <t>m3</t>
  </si>
  <si>
    <t>MENFEZ
Ad.</t>
  </si>
  <si>
    <t>KÖPRÜ
Ad.</t>
  </si>
  <si>
    <t>FİZİKİ</t>
  </si>
  <si>
    <t>MADDİ</t>
  </si>
  <si>
    <t>BİTTİ</t>
  </si>
  <si>
    <t>%70 DEN FAZLA</t>
  </si>
  <si>
    <t>DEV. ED.</t>
  </si>
  <si>
    <t>İHL.  AŞM.</t>
  </si>
  <si>
    <t>BAŞLANAMADI</t>
  </si>
  <si>
    <t>AÇIKLAMALAR</t>
  </si>
  <si>
    <t>Y</t>
  </si>
  <si>
    <t>KASTAMONU</t>
  </si>
  <si>
    <t>ABANA</t>
  </si>
  <si>
    <t>Hacıveli-Yemeni</t>
  </si>
  <si>
    <t>Çampınar-Göynükler Grup Yolu</t>
  </si>
  <si>
    <t xml:space="preserve">STANDART GELİŞTİRME </t>
  </si>
  <si>
    <t>II.KAT ASFALT KAPLAMA</t>
  </si>
  <si>
    <t>BİRİNCİ DERECE</t>
  </si>
  <si>
    <t>Kadıyusuf</t>
  </si>
  <si>
    <t>Kadıyusuf Köy Yolu</t>
  </si>
  <si>
    <t>Altıkulaç</t>
  </si>
  <si>
    <t>Altıkulaç Köy Yolu</t>
  </si>
  <si>
    <t>BAKIM VE ONARIM</t>
  </si>
  <si>
    <t>STABİLİZE                         (Malzemeli Bakım)</t>
  </si>
  <si>
    <t>Göynükler</t>
  </si>
  <si>
    <t>Göynükler Köy Yolu</t>
  </si>
  <si>
    <t>Bitti.</t>
  </si>
  <si>
    <t>Çampınar</t>
  </si>
  <si>
    <t>Çampınar Köy Yolu</t>
  </si>
  <si>
    <t>AĞLI</t>
  </si>
  <si>
    <t>Muhtelif Köy Yolları</t>
  </si>
  <si>
    <t>GREYDERLİ BAKIM</t>
  </si>
  <si>
    <t>35 Km. Greyderli Bakım</t>
  </si>
  <si>
    <t>Oluközü</t>
  </si>
  <si>
    <t>Oluközü-Akçakese-Fırıncık Grup Yolu</t>
  </si>
  <si>
    <t>STANDART GELİŞTİRME</t>
  </si>
  <si>
    <t>Yama Yapılıyor</t>
  </si>
  <si>
    <t>Selmanlı</t>
  </si>
  <si>
    <t>Selmanlı Köy Yolu</t>
  </si>
  <si>
    <t>Yama Yapıldı</t>
  </si>
  <si>
    <t>ARAÇ</t>
  </si>
  <si>
    <t>Tellikoz-Terke-Şiringüney</t>
  </si>
  <si>
    <t>Tellikoz-Terke-Şiringüney Grup Yolu</t>
  </si>
  <si>
    <t>Aş.Yuk.Çobanözü A.Y.Ilıpınar</t>
  </si>
  <si>
    <t>Aş.Yuk.Çobanözü A.Y.Ilıpınar  Grup Yolu</t>
  </si>
  <si>
    <t>Tatlıca</t>
  </si>
  <si>
    <t>Tatlıca Köy Yolu</t>
  </si>
  <si>
    <t>Dereçatı</t>
  </si>
  <si>
    <t>Dereçatı Köy Yolu</t>
  </si>
  <si>
    <t>Özbel</t>
  </si>
  <si>
    <t>Özbel Köy Yolu</t>
  </si>
  <si>
    <t>Akıncılar-Cevizlik</t>
  </si>
  <si>
    <t>Akıncılar-Cevizlik Köy Yolu</t>
  </si>
  <si>
    <t>Pelitören</t>
  </si>
  <si>
    <t>Pelitören Köy Yolu</t>
  </si>
  <si>
    <t>Güzlük-Okluk</t>
  </si>
  <si>
    <t>Güzlük-Okluk Grup Yolu</t>
  </si>
  <si>
    <t>Erekli</t>
  </si>
  <si>
    <t>Erekli Köy Yolu</t>
  </si>
  <si>
    <t>Uğur-Köse-Çamaltı-Okçular</t>
  </si>
  <si>
    <t>Uğur-Köse Köyü Yolu</t>
  </si>
  <si>
    <t>Serdar Köyü Taşpınar Mah.</t>
  </si>
  <si>
    <t>Serdar Köyü Taşpınar Mah. Köy Yolu</t>
  </si>
  <si>
    <t>Serdar Köyü Merkez Mah.</t>
  </si>
  <si>
    <t>Serdar Köyü Merkez Mah. Köy Yolu</t>
  </si>
  <si>
    <t>Serdar Köyü Kadıoğlu Mah.</t>
  </si>
  <si>
    <t>Serdar Köyü Kadıoğlu Mah. Köy Yolu</t>
  </si>
  <si>
    <t>Gemi</t>
  </si>
  <si>
    <t>Gemi Köy Yolu</t>
  </si>
  <si>
    <t>Kızılsaray</t>
  </si>
  <si>
    <t>Kızılsaray Köy Yolu</t>
  </si>
  <si>
    <t>Köklüdere</t>
  </si>
  <si>
    <t>Köklüdere Köy Yolu</t>
  </si>
  <si>
    <t>Huruçören</t>
  </si>
  <si>
    <t>Huruçören Köy Yolu</t>
  </si>
  <si>
    <t>Kıyan -Pınarören</t>
  </si>
  <si>
    <t>Kıyan -Pınarören Köy Yolu</t>
  </si>
  <si>
    <t>Tuzaklı-Yukarıikizören</t>
  </si>
  <si>
    <t>Tuzaklı-Yukarıikizören Köy Yolu</t>
  </si>
  <si>
    <t>350 Km.Greyderli Bakım</t>
  </si>
  <si>
    <t>SANAT YAPISI             (Korige Boru)</t>
  </si>
  <si>
    <t>100 Mt. Korige Boru</t>
  </si>
  <si>
    <t>AZDAVAY</t>
  </si>
  <si>
    <t>Karakuşlu-Mus-Ayvat-Çaldibi-Kundura Köyü</t>
  </si>
  <si>
    <t>Karakuşlu-Mus-Ayvat-Çaldibi-Kundura Grup Yolu</t>
  </si>
  <si>
    <t>Bakırcı-Maksut-Kırmacı Köyü</t>
  </si>
  <si>
    <t>Bakırcı-Maksut-Kırmacı Grup Yolu</t>
  </si>
  <si>
    <t>Samancı-Üyük-Saray Köyü</t>
  </si>
  <si>
    <t>Samancı-Üyük-Saray Grup Yolu</t>
  </si>
  <si>
    <t>Tomruk Köyü</t>
  </si>
  <si>
    <t>Tomruk Köyü Sungurlar Mah. Köy Yolu</t>
  </si>
  <si>
    <t>İKİNCİ DERECE</t>
  </si>
  <si>
    <t>Arslanca Köyü</t>
  </si>
  <si>
    <t>Arslanca Köyü Sakızlar Mah. Köy Yolu</t>
  </si>
  <si>
    <t>Kurtçular Köyü</t>
  </si>
  <si>
    <t>Kurtçular Köyü Softalar Mah. Köy Yolu</t>
  </si>
  <si>
    <t>Topuk Köyü</t>
  </si>
  <si>
    <t>Topuk Köyü Terzi Mah. Köy Yolu</t>
  </si>
  <si>
    <t>Kırcalar Köyü</t>
  </si>
  <si>
    <t>Kırcalar Köyü Çömez Mah. Köy Yolu</t>
  </si>
  <si>
    <t>Göktaş Köyü</t>
  </si>
  <si>
    <t>Merkez Mah.</t>
  </si>
  <si>
    <t>SANAT YAPISI                     (Menfez)</t>
  </si>
  <si>
    <t>Gültepe Köyü</t>
  </si>
  <si>
    <t>SANAT YAPISI (Köprü)</t>
  </si>
  <si>
    <t>190 Km. Greyderli Bakım</t>
  </si>
  <si>
    <t>300 Mt. Korige Boru</t>
  </si>
  <si>
    <t>BOZKURT</t>
  </si>
  <si>
    <t>252 Mt.Korige Boru</t>
  </si>
  <si>
    <t>Kutluca Köyü</t>
  </si>
  <si>
    <t>Kutluca Köyü Grup Yolu</t>
  </si>
  <si>
    <t>Görentaş Köyü</t>
  </si>
  <si>
    <t>Görentaş Köyü Grup Yolu</t>
  </si>
  <si>
    <t>Dursun Köyü</t>
  </si>
  <si>
    <t>Yukarı-Gerçek-Eğro-Merkez Mahalleleri Köy Yolları</t>
  </si>
  <si>
    <t>İnceyazı Köyü</t>
  </si>
  <si>
    <t>Torba-Kışla-Merkez-Yukarıçukur Mahalleleri Köy Yolları</t>
  </si>
  <si>
    <t>Ambarcılar Köy Yolu</t>
  </si>
  <si>
    <t>Kayalar Köy Yolu</t>
  </si>
  <si>
    <t>Sarıçiçek Köy Yolu</t>
  </si>
  <si>
    <t>İbrahim-Yaylatepe Grup Köy Yolu</t>
  </si>
  <si>
    <t>Bayramgazi Köy Yolu</t>
  </si>
  <si>
    <t>Görentaş Köyyolu</t>
  </si>
  <si>
    <t>YOL ONARIM</t>
  </si>
  <si>
    <t>Kutluca Köyyolu</t>
  </si>
  <si>
    <t>Günvakti Köyü</t>
  </si>
  <si>
    <t>Günvakti Köyyolu</t>
  </si>
  <si>
    <t>Bayramgazi Köyü</t>
  </si>
  <si>
    <t>Bayramgazi Köyyolu</t>
  </si>
  <si>
    <t>İlişi Köyü</t>
  </si>
  <si>
    <t>Keseçukuru Mah.Yolu</t>
  </si>
  <si>
    <t>Yukarıçukur-Kışla Mah.Yolu</t>
  </si>
  <si>
    <t>Ulu Köyü</t>
  </si>
  <si>
    <t>Merkez Mahallesi Yolu</t>
  </si>
  <si>
    <t>70 Km. Greyderli Bakım</t>
  </si>
  <si>
    <t>CİDE</t>
  </si>
  <si>
    <t>Döngelce Köyü</t>
  </si>
  <si>
    <t>Döngelce-Kirazlıdere Köy Yolu</t>
  </si>
  <si>
    <t>50 Km Greyderli Bakım</t>
  </si>
  <si>
    <t>Menük-Ortaca Köyleri</t>
  </si>
  <si>
    <t>Menük-Ortaca Grup Yolu</t>
  </si>
  <si>
    <t>Çamdibi Köyü</t>
  </si>
  <si>
    <t>Koç-Çakmakçı-Meydan-Fettah Köy Yolu</t>
  </si>
  <si>
    <t>Kazanlı Köyü</t>
  </si>
  <si>
    <t>Aş, Köseli-Yk. Köseli-Karasu-Demirci Köy Yolu</t>
  </si>
  <si>
    <t>Yurtbaşı-İlyasbey Köyleri</t>
  </si>
  <si>
    <t>Yurtbaşı-İlyasbey Grup Yolu</t>
  </si>
  <si>
    <t>Koçlar Köyü</t>
  </si>
  <si>
    <t>Küplüce-Ellezli-Yeşilce Köy Yolu</t>
  </si>
  <si>
    <t>Akbayır-Yurtbaşı-İlyasbey Köyleri</t>
  </si>
  <si>
    <t>Akbayır-Yurtbaşı-İlyasbey Grup Yolu</t>
  </si>
  <si>
    <t>Hacıahmet Köyü</t>
  </si>
  <si>
    <t>Hacıahmet Köy Yolu</t>
  </si>
  <si>
    <t>Kumluca-Okçular-Ovacık-Güzelyayla Köyleri</t>
  </si>
  <si>
    <t>Kumluca-Okçular-Ovacık-Güzelyayla Grup Yolu</t>
  </si>
  <si>
    <t>Alayüz Köyü</t>
  </si>
  <si>
    <t>Alayüz Köy Yolu</t>
  </si>
  <si>
    <t>Sakallı-Musa-Mencekli Köyleri</t>
  </si>
  <si>
    <t>Sakallı-Musa-Mencekli Grup Yolu</t>
  </si>
  <si>
    <t>Pehlivanlı-Ağaçbükü Köyleri</t>
  </si>
  <si>
    <t>Pehlivanlı-Ağaçbükü Köy Yolu</t>
  </si>
  <si>
    <t>Doğankaya-İshakça Köyleri</t>
  </si>
  <si>
    <t>Doğankaya-İshakça köy Yolu</t>
  </si>
  <si>
    <t>Kuşkayası Köyü</t>
  </si>
  <si>
    <t>Kuşkayası Köy Yolu</t>
  </si>
  <si>
    <t>Alayazı Köyü</t>
  </si>
  <si>
    <t>Alayazı Köy Yolu</t>
  </si>
  <si>
    <t>Aydıncık öyü</t>
  </si>
  <si>
    <t>Aydıncık Köy Yolu</t>
  </si>
  <si>
    <t>ÇATALZEYTİN</t>
  </si>
  <si>
    <t>Yunuslar Köyü</t>
  </si>
  <si>
    <t>Yunuslar Grup Yolu</t>
  </si>
  <si>
    <t>Yenibeyler Grup Yolu</t>
  </si>
  <si>
    <t>Çağlar Grup Yolu</t>
  </si>
  <si>
    <t>AŞ. Sökü-Yk. Sökü-Çubuklu-Kirazlı-İsmail Grup Yolu</t>
  </si>
  <si>
    <t>100 Km Greyderli Bakım</t>
  </si>
  <si>
    <t>Saraçlar Köy Yolu</t>
  </si>
  <si>
    <t>Yunuslar Köy Yolu</t>
  </si>
  <si>
    <t>Saydaş Mah. Yolu</t>
  </si>
  <si>
    <t>DADAY</t>
  </si>
  <si>
    <t>Çömlekciler</t>
  </si>
  <si>
    <t>Çömlekciler Köy Yolu</t>
  </si>
  <si>
    <t>Boyallar-Tüfekci</t>
  </si>
  <si>
    <t>Boyallar-Tüfekçi Köy Yolu</t>
  </si>
  <si>
    <t>Alipaşa-Siyahlar-Bağışlar</t>
  </si>
  <si>
    <t>Alipaşa-Siyahlar-Bağışlar Köy Yolu</t>
  </si>
  <si>
    <t>Davut-Sarıçam</t>
  </si>
  <si>
    <t>Davut-Sarıçam Köy Yolu</t>
  </si>
  <si>
    <t>Uzbanlar</t>
  </si>
  <si>
    <t>Uzbanlar Köy Yolu</t>
  </si>
  <si>
    <t>Kızılörencik</t>
  </si>
  <si>
    <t>Kızılörencik Köy Yolu</t>
  </si>
  <si>
    <t>Bolatlar</t>
  </si>
  <si>
    <t>Bolatlar Köy Yolu</t>
  </si>
  <si>
    <t>Küten</t>
  </si>
  <si>
    <t>Küten Köy Yolu</t>
  </si>
  <si>
    <t>Sorkun</t>
  </si>
  <si>
    <t>Sorkun Köy Yolu</t>
  </si>
  <si>
    <t>Hasanşeyh</t>
  </si>
  <si>
    <t>Hasanşeyh Köy Yolu</t>
  </si>
  <si>
    <t>Bayramlı</t>
  </si>
  <si>
    <t>Bayramlı Köy Yolu</t>
  </si>
  <si>
    <t>Dereköy</t>
  </si>
  <si>
    <t>Dereköy Köy Yolu</t>
  </si>
  <si>
    <t>Akılçalman</t>
  </si>
  <si>
    <t>Akılçalman Köy Yolu</t>
  </si>
  <si>
    <t>Elmayazı-Dereözü</t>
  </si>
  <si>
    <t>Elmayazı-Dereözü Köy Yolu</t>
  </si>
  <si>
    <t>Bastak</t>
  </si>
  <si>
    <t>Bastak Köy Yolu</t>
  </si>
  <si>
    <t>Karacaağaç</t>
  </si>
  <si>
    <t>Karacaağaç Köy Yolu</t>
  </si>
  <si>
    <t>Bayır</t>
  </si>
  <si>
    <t>Bayır Köy Yolu</t>
  </si>
  <si>
    <t>Karamık</t>
  </si>
  <si>
    <t>Karamık Köy Yolu</t>
  </si>
  <si>
    <t>Kayı</t>
  </si>
  <si>
    <t>Kayı Köy Yolu</t>
  </si>
  <si>
    <t>Değirmencik</t>
  </si>
  <si>
    <t>Değirmencik Köy Yolu</t>
  </si>
  <si>
    <t>Gökören</t>
  </si>
  <si>
    <t>Gökören Köy Yolu</t>
  </si>
  <si>
    <t>Beykoz</t>
  </si>
  <si>
    <t>Beykoz Köy Yolu</t>
  </si>
  <si>
    <t>Kapaklı</t>
  </si>
  <si>
    <t>Kapaklı Köy Yolu</t>
  </si>
  <si>
    <t>Selalmaz</t>
  </si>
  <si>
    <t>Selalmaz Köy Yolu</t>
  </si>
  <si>
    <t>Karaağaç</t>
  </si>
  <si>
    <t>Karaağaç Köy Yolu</t>
  </si>
  <si>
    <t>300 Mt.Korige Boru</t>
  </si>
  <si>
    <t>DEVREKANİ</t>
  </si>
  <si>
    <t>Akçapınar-Fakılar Köyleri</t>
  </si>
  <si>
    <t>Akçapınar-Fakılar Grup Yolu</t>
  </si>
  <si>
    <t>Kınık-Çorbacı-Hasırlı-Başakpınar Köyleri</t>
  </si>
  <si>
    <t>Kınık-Çorbacı-Hasırlı-Başakpınar Grup Yolu</t>
  </si>
  <si>
    <t>Yazıhisar-Kurt-Selahattin Köyleri</t>
  </si>
  <si>
    <t>Yazıhisar-Kurt-Selahattin Grup Yolu</t>
  </si>
  <si>
    <t>Topallar-Ahlatcık-Aş. ve Yk. Kokurdan Köyleri</t>
  </si>
  <si>
    <t>Topallar-Ahlatcık-Aş. ve Yk. Kokurdan Köy Yolu</t>
  </si>
  <si>
    <t>Akmescit-Solakoğlu Köyleri</t>
  </si>
  <si>
    <t>Akmescit-Solakoğlu Köy Yolu</t>
  </si>
  <si>
    <t>Kurt Köyü Köyleri</t>
  </si>
  <si>
    <t>Yalıkoğlu Mah. Yolu</t>
  </si>
  <si>
    <t>Bozarmut-Kepez Köyleri</t>
  </si>
  <si>
    <t>Bozarmut-Kepez Köy Yolu</t>
  </si>
  <si>
    <t>DOĞANYURT</t>
  </si>
  <si>
    <t>Cumayanı-Başköy-Dörtyol Köyleri</t>
  </si>
  <si>
    <t>Cumayanı-Başköy-Dörtyol Grup Yolu</t>
  </si>
  <si>
    <t>Denizbükü Köyü</t>
  </si>
  <si>
    <t>Denizbükü Köy Yolu</t>
  </si>
  <si>
    <t>STABİLİZE (Filler)</t>
  </si>
  <si>
    <t>Belyaka Köyü</t>
  </si>
  <si>
    <t>Belyaka Köy yolu</t>
  </si>
  <si>
    <t>Taşlıpınar Köyü</t>
  </si>
  <si>
    <t>Taşlıpınar Köy Yolu</t>
  </si>
  <si>
    <t>Çakırlı Köyü</t>
  </si>
  <si>
    <t>Çakırlı Köyü Yüksek Mah. Köy Yolu</t>
  </si>
  <si>
    <t>Köfünanbarı Köyü</t>
  </si>
  <si>
    <t>Köfünanbarı Köyü Derindere Mah. Köy Yolu</t>
  </si>
  <si>
    <t>Taşlıpınar Köyü Mah. İçi Yol</t>
  </si>
  <si>
    <t>SANAT YAPISI (Duvar)</t>
  </si>
  <si>
    <t>HANÖNÜ</t>
  </si>
  <si>
    <t>Akçasu</t>
  </si>
  <si>
    <t>Merkez ve Aşağı Akçasu Köy Yolu</t>
  </si>
  <si>
    <t>Bağdere</t>
  </si>
  <si>
    <t>Bağdere, Gökbelen, Yeniköy, Köy Yolu</t>
  </si>
  <si>
    <t>Çakırçay</t>
  </si>
  <si>
    <t>Karabük Mahallesi, Yukarıçakırçay Köy Yolu</t>
  </si>
  <si>
    <t>Çaybaşı</t>
  </si>
  <si>
    <t>Çaybaşı, Küreçayı, Kayabaşı ve Hocavakıf köyleri ve bağlıları</t>
  </si>
  <si>
    <t>Gökçeağaç</t>
  </si>
  <si>
    <t>Hacıalioğlu ve Çaltıcak Mahalesi Köy Yolu</t>
  </si>
  <si>
    <t>Kavak</t>
  </si>
  <si>
    <t>Kavak, Yılanlı, Yeniboyundurcak Köy Yolu</t>
  </si>
  <si>
    <t>Küreçayı</t>
  </si>
  <si>
    <t>Aşağı Küreçayı Köy Yolu</t>
  </si>
  <si>
    <t>Sarıalan</t>
  </si>
  <si>
    <t>Sarıalan Köy Yolu</t>
  </si>
  <si>
    <t>Sirke</t>
  </si>
  <si>
    <t>Sirke Merkez Köy Yolu</t>
  </si>
  <si>
    <t>Yeniboyundurcak</t>
  </si>
  <si>
    <t>Bölükyazı ve Yeniboyundurcak Köy Yolu</t>
  </si>
  <si>
    <t>Yukarı Küreçayı Mah. Köy Yolu</t>
  </si>
  <si>
    <t>Muhtelif Köyler</t>
  </si>
  <si>
    <t>Muhtelif Köy ve Mahalle</t>
  </si>
  <si>
    <t>200 Km Greyderli Bakım</t>
  </si>
  <si>
    <t>Yeniköy</t>
  </si>
  <si>
    <t>Yeniköy Köy Yolu</t>
  </si>
  <si>
    <t>Sirke Köy Yolu</t>
  </si>
  <si>
    <t>Bağdere Köy Yolu</t>
  </si>
  <si>
    <t>Yılanlı</t>
  </si>
  <si>
    <t>Yılanlı Köy Yolu</t>
  </si>
  <si>
    <t>İHSANGAZİ</t>
  </si>
  <si>
    <t>Yarışlar-Akkirpi Grup yolu</t>
  </si>
  <si>
    <t>Hocahacip Köyü</t>
  </si>
  <si>
    <t>Hocahacip Köyü Yolu</t>
  </si>
  <si>
    <t>Bedirgeriş Köyü</t>
  </si>
  <si>
    <t>Yeni Yayla Mah.Yolu</t>
  </si>
  <si>
    <t>Obruk Köyü</t>
  </si>
  <si>
    <t>Çatoğlu mah.Yolu</t>
  </si>
  <si>
    <t>Akkaya Köyü</t>
  </si>
  <si>
    <t>Kuzgeçe Mah.Yolu</t>
  </si>
  <si>
    <t>Muhtelif Köy yolları</t>
  </si>
  <si>
    <t>Muhtelif Köyyolları</t>
  </si>
  <si>
    <t>152 Km. Greyderli Bakım</t>
  </si>
  <si>
    <t>İNEBOLU</t>
  </si>
  <si>
    <t>Güde Köyü</t>
  </si>
  <si>
    <t>Güde Köy Yolu</t>
  </si>
  <si>
    <t xml:space="preserve">II. Kat asfalt öncesi yama çalışmalarına başlanmıştır. </t>
  </si>
  <si>
    <t>Evrenye Köyü</t>
  </si>
  <si>
    <t>Evrenye Köy Yolu</t>
  </si>
  <si>
    <t>Gökbel Köyü</t>
  </si>
  <si>
    <t>Gökbel Köy Yolu</t>
  </si>
  <si>
    <t>Çamdalı Köyü</t>
  </si>
  <si>
    <t>Çamdalı Köy Yolu</t>
  </si>
  <si>
    <t>Yamaç Köyü</t>
  </si>
  <si>
    <t>Yamaç Köy Yolu</t>
  </si>
  <si>
    <t>Yakaboyu-Durupınar Köyleri</t>
  </si>
  <si>
    <t>Yakaboyu-Durupınar Grup Köy Yolu</t>
  </si>
  <si>
    <t>Çamlıca Köyü</t>
  </si>
  <si>
    <t>Çamlıca Köy Yolu</t>
  </si>
  <si>
    <t>Bayıralan-Beyler Köyleri</t>
  </si>
  <si>
    <t>Bayıralan-Beyler Grup Köy Yolu</t>
  </si>
  <si>
    <t>Soğukpınar-Belören-Başköy-Aktaş Köyleri</t>
  </si>
  <si>
    <t>Soğukpınar-Belören-Başköy-Aktaş Grup Köy Yolu</t>
  </si>
  <si>
    <t>Ayva Köyü</t>
  </si>
  <si>
    <t>Ayva Köy Yolu</t>
  </si>
  <si>
    <t>Yeşilöz Köyü</t>
  </si>
  <si>
    <t>Yeşilöz Köy Yolu</t>
  </si>
  <si>
    <t>Musa Köyü</t>
  </si>
  <si>
    <t>Musa Köy Yolu</t>
  </si>
  <si>
    <t>Şeyhömer Köyü</t>
  </si>
  <si>
    <t>Şeyhömer Köy Yolu</t>
  </si>
  <si>
    <t>Hacımehmet-Sakalar-Yukarı-İkiyaka Köyleri</t>
  </si>
  <si>
    <t>Hacımehmet-Sakalar-Yukarı-İkiyaka Grup Köy Yolu</t>
  </si>
  <si>
    <t>Özlüce-Çaykıyı Köyleri</t>
  </si>
  <si>
    <t>Özlüce-Çaykıyı Grup Köy Yolu</t>
  </si>
  <si>
    <t>Deresökü-Şamoğlu Köyleri</t>
  </si>
  <si>
    <t>Deresökü-Şamoğlu Grup Köy Yolu</t>
  </si>
  <si>
    <t>Hacıibrahim-Deliktaş Grup Köy Yolu</t>
  </si>
  <si>
    <t>Belen Köy Yolu</t>
  </si>
  <si>
    <t>KÜRE</t>
  </si>
  <si>
    <t>Alacık Köyü</t>
  </si>
  <si>
    <t>Alacık Köy Yolu</t>
  </si>
  <si>
    <t>TAMAMLANDI</t>
  </si>
  <si>
    <t>Belören Köyü</t>
  </si>
  <si>
    <t>Belören Köy Yolu</t>
  </si>
  <si>
    <t>Ersizler Köyü</t>
  </si>
  <si>
    <t>Ersizler Köy Yolu</t>
  </si>
  <si>
    <t>Ersizlerdere Köyü</t>
  </si>
  <si>
    <t>Ersizlerdere Köy Yolu</t>
  </si>
  <si>
    <t>Karaman Köyü</t>
  </si>
  <si>
    <t>Karaman Grup Yolu</t>
  </si>
  <si>
    <t>Kesepınar Köyü</t>
  </si>
  <si>
    <t>Kesepınar-Güllüce-Topçu Grup Yolu</t>
  </si>
  <si>
    <t>Kösreli Köyü</t>
  </si>
  <si>
    <t>Kösreli-Afşarimam Grup Yolu</t>
  </si>
  <si>
    <t>İğdir Köyü</t>
  </si>
  <si>
    <t>İğdir-Ulacık-Curlar Köy Yolu</t>
  </si>
  <si>
    <t>İHALE EDİLDİ</t>
  </si>
  <si>
    <t>Koz Köyü</t>
  </si>
  <si>
    <t>Koz Köy Yolu</t>
  </si>
  <si>
    <t>MERKEZ</t>
  </si>
  <si>
    <t>Ahlatcık</t>
  </si>
  <si>
    <t>Yk.Buzağıveren</t>
  </si>
  <si>
    <t>Haydarlar</t>
  </si>
  <si>
    <t>Saraycık</t>
  </si>
  <si>
    <t>Bekir-Elmaoğlu-Aş.ve Yk. Murathacılar</t>
  </si>
  <si>
    <t>Yarören</t>
  </si>
  <si>
    <t>Kıyık</t>
  </si>
  <si>
    <t>Çatören</t>
  </si>
  <si>
    <t>Çatören-İpsiz-Karamuk (Afet evleri)</t>
  </si>
  <si>
    <t>Gelinören</t>
  </si>
  <si>
    <t>Bayramlı Köprüsü-Akkaya Grp.Ky.İlt Gelinören</t>
  </si>
  <si>
    <t>Karakuz</t>
  </si>
  <si>
    <t>Sarıca</t>
  </si>
  <si>
    <t>Sahip</t>
  </si>
  <si>
    <t>Evciler</t>
  </si>
  <si>
    <t>Demirkaya</t>
  </si>
  <si>
    <t>Çıbanköy</t>
  </si>
  <si>
    <t>ASFALT YAMA</t>
  </si>
  <si>
    <t>1108 Ton Asfalt Yama</t>
  </si>
  <si>
    <t>PINARBAŞI</t>
  </si>
  <si>
    <t>Kapancı-Hocalar</t>
  </si>
  <si>
    <t>Kapancı-Hocalar Köy Yolu</t>
  </si>
  <si>
    <t>ihale aşamasında</t>
  </si>
  <si>
    <t>100 Km. Greyderli Bak.</t>
  </si>
  <si>
    <t>Kapancı</t>
  </si>
  <si>
    <t>Kapancı-Uzla-Yamanlar Köyleri</t>
  </si>
  <si>
    <t>Devam ediyor</t>
  </si>
  <si>
    <t>Uzla</t>
  </si>
  <si>
    <t>KÖY İÇİ PARKE</t>
  </si>
  <si>
    <t>KÖY İÇİ</t>
  </si>
  <si>
    <t>Sümenler</t>
  </si>
  <si>
    <t>Kayabükü</t>
  </si>
  <si>
    <t>Boğazkaya Köyü</t>
  </si>
  <si>
    <t>Boğazkaya Köy Yolu</t>
  </si>
  <si>
    <t>Başköy Köyü</t>
  </si>
  <si>
    <t>Başköy Köy Yolu</t>
  </si>
  <si>
    <t>SEYDİLER</t>
  </si>
  <si>
    <t>Sabuncular Köyü</t>
  </si>
  <si>
    <t>Sabuncular Köy Yolu</t>
  </si>
  <si>
    <t>Ödemiş-Kepez Köyleri</t>
  </si>
  <si>
    <t>Ödemiş-Kepez Grup Yolu</t>
  </si>
  <si>
    <t>Çerçiler Köyü</t>
  </si>
  <si>
    <t>Çerçiler Köy Yolu</t>
  </si>
  <si>
    <t>Çiğilerik Köyü</t>
  </si>
  <si>
    <t>Çiğilerik Köy Yolu</t>
  </si>
  <si>
    <t>İmrenler Köyü</t>
  </si>
  <si>
    <t>İmrenler Köy Yolu</t>
  </si>
  <si>
    <t>İmrenler-Halaçoğlu Köy Yolu</t>
  </si>
  <si>
    <t>Karaçavuş Köyü</t>
  </si>
  <si>
    <t>Karaçavuş Köy Yolu</t>
  </si>
  <si>
    <t>Üyük Köyü</t>
  </si>
  <si>
    <t>50 Km. Greyderli Bakım</t>
  </si>
  <si>
    <t>ŞENPAZAR</t>
  </si>
  <si>
    <t>Soğuksu Grup Yolu</t>
  </si>
  <si>
    <t>100 Km.Greyderli Bakım</t>
  </si>
  <si>
    <t>108 Mt.Korige Boru</t>
  </si>
  <si>
    <t xml:space="preserve">Celallı Köyü </t>
  </si>
  <si>
    <t>Celallı Köyü Tatlıca Mah.</t>
  </si>
  <si>
    <t>I.KAT ASFALT KAPLAMA</t>
  </si>
  <si>
    <t>TAŞKÖPRÜ</t>
  </si>
  <si>
    <t>Akseki-Bozarmut Köyleri</t>
  </si>
  <si>
    <t>Akseki-Bozarmut Köy Yolu</t>
  </si>
  <si>
    <t>Alatarla-Derebeysibey Köyleri</t>
  </si>
  <si>
    <t>Alatarla-Derebeysibey Köy Yolu</t>
  </si>
  <si>
    <t>Kuyluş Köyü</t>
  </si>
  <si>
    <t>Kuyluş Köy Yolu</t>
  </si>
  <si>
    <t>Abdalhasan Köyü</t>
  </si>
  <si>
    <t>Abdalhasan Köy Yolu</t>
  </si>
  <si>
    <t>Tavukçuoğlu Köyü</t>
  </si>
  <si>
    <t>Tavukçuoğlu Köy Yolu</t>
  </si>
  <si>
    <t>Alatarla-Ersil Köyleri</t>
  </si>
  <si>
    <t>Alatarla-Ersil-Yavuç Köy Yolu</t>
  </si>
  <si>
    <t>Örhen-Sarıkavak Köyleri</t>
  </si>
  <si>
    <t>Örhen-Sarıkavak Köy Yolu</t>
  </si>
  <si>
    <t>Esenlik-Bademci Köyleri</t>
  </si>
  <si>
    <t>Esenlik-Bademci Köy Yolu</t>
  </si>
  <si>
    <t>Alatarla-Bekdemirekşi Köyleri</t>
  </si>
  <si>
    <t>Alatarla-Bekdemirekşi Köy Yolu</t>
  </si>
  <si>
    <t>Küçüksu Köyü</t>
  </si>
  <si>
    <t>Sakız Köy Yolu</t>
  </si>
  <si>
    <t>Alatarla Köyü</t>
  </si>
  <si>
    <t>İl Yolu Alatarla</t>
  </si>
  <si>
    <t>Alisaray-Kese Köyleri</t>
  </si>
  <si>
    <t>Alisaray-Kese Köy Yolu</t>
  </si>
  <si>
    <t>Köçekli Köyü</t>
  </si>
  <si>
    <t>Kuzören Mah. Yolu</t>
  </si>
  <si>
    <t>Kaygunca Köyü</t>
  </si>
  <si>
    <t>İl Yolu Kaygunca</t>
  </si>
  <si>
    <t>Tepedelik Köyü</t>
  </si>
  <si>
    <t>Çilingir Köy Yolu</t>
  </si>
  <si>
    <t>Ömerli Köyü</t>
  </si>
  <si>
    <t>Ömerli Köy Yolu</t>
  </si>
  <si>
    <t>Yk. Çayırcık Köyü</t>
  </si>
  <si>
    <t>Merkez Köy Yolu</t>
  </si>
  <si>
    <t>Örhen Köyü</t>
  </si>
  <si>
    <t>İl Yolu Örhen</t>
  </si>
  <si>
    <t>Kızılcaörhen</t>
  </si>
  <si>
    <t>İl Yolu Kızılcaörhen</t>
  </si>
  <si>
    <t>Dilek Köyü</t>
  </si>
  <si>
    <t>Dilek Köyü Köy Yolu</t>
  </si>
  <si>
    <t>Obrucak Köyü</t>
  </si>
  <si>
    <t>Yılancı-Sevgenler Köy Yolu</t>
  </si>
  <si>
    <t>Arslanlı Köyü</t>
  </si>
  <si>
    <t>Garipşah-Arslanlı Köy Yolu</t>
  </si>
  <si>
    <t>Alasökü Köyü</t>
  </si>
  <si>
    <t>Alasökü Köy Yolu</t>
  </si>
  <si>
    <t>Kızılkese Köyü</t>
  </si>
  <si>
    <t>Kızılkese Köy Yolu</t>
  </si>
  <si>
    <t>TOSYA</t>
  </si>
  <si>
    <t>Aşağı Kayı</t>
  </si>
  <si>
    <t>Kızılöz Mah.</t>
  </si>
  <si>
    <t>SANAT YAPISI                     (Beton Köprü)</t>
  </si>
  <si>
    <t>Çepni-Kayaönü</t>
  </si>
  <si>
    <t>Çepni-Kayaönü Köy Yolu</t>
  </si>
  <si>
    <t>Ortalıca-Karaköy</t>
  </si>
  <si>
    <t>Ortalıca-Karaköy Yolu</t>
  </si>
  <si>
    <t>Kösen</t>
  </si>
  <si>
    <t xml:space="preserve">Kösen Köy Yolu </t>
  </si>
  <si>
    <t>Dedem-Sofular</t>
  </si>
  <si>
    <t>Dedem-Sofular Köy Yolu</t>
  </si>
  <si>
    <t>Aşağı Kayı Köy Yolu</t>
  </si>
  <si>
    <t>Yukarı Kayı</t>
  </si>
  <si>
    <t>Yukarı Kayı Köy Yolu</t>
  </si>
  <si>
    <t>Çifter</t>
  </si>
  <si>
    <t>Çifter Köy Yolu</t>
  </si>
  <si>
    <t>Yenidoğan-Çevlik</t>
  </si>
  <si>
    <t>Yenidoğan-Çevlik Köy Yolu</t>
  </si>
  <si>
    <t>Karabey</t>
  </si>
  <si>
    <t>Karabey Köy Yolu</t>
  </si>
  <si>
    <t xml:space="preserve">Karabey-Devrez </t>
  </si>
  <si>
    <t>Karabey-Devrez Yolu</t>
  </si>
  <si>
    <t>Ekincik</t>
  </si>
  <si>
    <t>Ekincik Köy Yolu</t>
  </si>
  <si>
    <t>Yukarı Akbük</t>
  </si>
  <si>
    <t>Yukarı Akbük Yolu</t>
  </si>
  <si>
    <t>Keçeli</t>
  </si>
  <si>
    <t>Keçeli Yolu</t>
  </si>
  <si>
    <t>Çaybaşı-Keçeli-Musa</t>
  </si>
  <si>
    <t>KÖYDES 2016 YILI İÇME SUYU İZLEME TABLOSU</t>
  </si>
  <si>
    <t>Sulu (Şebekeli)</t>
  </si>
  <si>
    <t>NİTELİĞİ 
("YENİ TESİS", "TESİS GELİŞTİRME" veya "BAKIM ONARIM)</t>
  </si>
  <si>
    <t>KONUSU
( "SULU", "SUYU YETERSİZ" veya "SUSUZ")</t>
  </si>
  <si>
    <t>YERİ 
(KÖY/ÜNİTE)</t>
  </si>
  <si>
    <t>Adalar Köyü</t>
  </si>
  <si>
    <t>SULU (Şebekeli)</t>
  </si>
  <si>
    <t>Tamamlandı</t>
  </si>
  <si>
    <t>Turnacık Köyü</t>
  </si>
  <si>
    <t>Selmanlı Köyü</t>
  </si>
  <si>
    <t>Tunuslar Köyü</t>
  </si>
  <si>
    <t>Oluközü (Muratoğlu Mah.)</t>
  </si>
  <si>
    <t>Müsellimler</t>
  </si>
  <si>
    <t>Örencik Mah.</t>
  </si>
  <si>
    <t xml:space="preserve">Özbel Köyü </t>
  </si>
  <si>
    <t>Yenice Köyü</t>
  </si>
  <si>
    <t xml:space="preserve">Ahatlar-Kızılören </t>
  </si>
  <si>
    <t>Ahatlar Köyü</t>
  </si>
  <si>
    <t>Kızılören Köyü</t>
  </si>
  <si>
    <t>Kovanlı Köyü</t>
  </si>
  <si>
    <t xml:space="preserve"> Kışla Mah.</t>
  </si>
  <si>
    <t>Güzelce Köyü</t>
  </si>
  <si>
    <t>Kerpiçlik köyü</t>
  </si>
  <si>
    <t>Güneyyeri Mah.</t>
  </si>
  <si>
    <t>SULU(Çeşmeli)</t>
  </si>
  <si>
    <t xml:space="preserve">Başören ve Karahallılar Köyü </t>
  </si>
  <si>
    <t>SULU(Şebekeli)</t>
  </si>
  <si>
    <t xml:space="preserve">Topuk Köyü </t>
  </si>
  <si>
    <t>Terzi-Kadı-Çadırcı Mah.</t>
  </si>
  <si>
    <t xml:space="preserve">Çamlıbük köyü </t>
  </si>
  <si>
    <t>Firemük Mah.</t>
  </si>
  <si>
    <t>Saray, Yumacık, Gümürtler, Başakçay, Dereyücek, Zümrüt, Sarnıç, Çocukören, Sada, Kırcalar, Başören, Sabuncular Köyleri</t>
  </si>
  <si>
    <t>Saray Köyü Merkez Mah.</t>
  </si>
  <si>
    <t>Yumacık Köyü Merkez Mah.</t>
  </si>
  <si>
    <t>Gümürtler Köyü Merkez Mah.</t>
  </si>
  <si>
    <t>Başakçay Köyü Altıntaş Mah.</t>
  </si>
  <si>
    <t>Dereyücek Köyü Merkez Mah.</t>
  </si>
  <si>
    <t>Zümrüt Köyü Karaca Mah.</t>
  </si>
  <si>
    <t>Sarnıç Köyü Merkez Mah.</t>
  </si>
  <si>
    <t>Çocukören Köyü Süller Mah.</t>
  </si>
  <si>
    <t>Sada Köyü Ömerbeyoğlu Mah.</t>
  </si>
  <si>
    <t>Kırcalar Köyü Merkez Mah.</t>
  </si>
  <si>
    <t>Başören Köyü Göktaş Mah.</t>
  </si>
  <si>
    <t>Sabuncular Köyü Merkez Mah.</t>
  </si>
  <si>
    <t>Ortasökü Köyü</t>
  </si>
  <si>
    <t xml:space="preserve">Isırganlık Mahallesi </t>
  </si>
  <si>
    <t>Okçular Köyü</t>
  </si>
  <si>
    <t>Kokurdan Mah.</t>
  </si>
  <si>
    <t>Yalçın Köyü</t>
  </si>
  <si>
    <t>Merkez</t>
  </si>
  <si>
    <t>Kuşcu Köyü</t>
  </si>
  <si>
    <t>Hacıreis Köyü</t>
  </si>
  <si>
    <t>Çörekçi Mah.</t>
  </si>
  <si>
    <t>BAKIM ve ONARIM</t>
  </si>
  <si>
    <t>Kirazlı ve Duran Köyleri</t>
  </si>
  <si>
    <t>Orta Mah.(Hatip Mah)</t>
  </si>
  <si>
    <t>Söğüş Mah.</t>
  </si>
  <si>
    <t>Akçicek</t>
  </si>
  <si>
    <t>Görük</t>
  </si>
  <si>
    <t>Yumurtacı</t>
  </si>
  <si>
    <t>Boyalca</t>
  </si>
  <si>
    <t>Çalca</t>
  </si>
  <si>
    <t>Aktaştekke</t>
  </si>
  <si>
    <t>Çayözü</t>
  </si>
  <si>
    <t>Kınık Köyü</t>
  </si>
  <si>
    <t>Hacıalioğlu Mah.</t>
  </si>
  <si>
    <t>SULU (Çeşmeli)</t>
  </si>
  <si>
    <t>Elmalıtekke Köyü</t>
  </si>
  <si>
    <t>Aydınlar Mah.</t>
  </si>
  <si>
    <t>SUYU YETERSİZ          (Şebekeli)</t>
  </si>
  <si>
    <t>Akmescit Köyü</t>
  </si>
  <si>
    <t>Tomalar Mah.</t>
  </si>
  <si>
    <t>Bozkocatepe Köyü</t>
  </si>
  <si>
    <t>Yazıhisar Köyü</t>
  </si>
  <si>
    <t>Sondaj açıldı</t>
  </si>
  <si>
    <t>Belovacık Köyü</t>
  </si>
  <si>
    <t>Karaoğlan Mah.</t>
  </si>
  <si>
    <t>Çaybaşı Köyü</t>
  </si>
  <si>
    <t>Kayadibi Mah.</t>
  </si>
  <si>
    <t>Bilal Mah.</t>
  </si>
  <si>
    <t>Çonsuzlar Mah.</t>
  </si>
  <si>
    <t>Küreçayı (Y. Küreçayı)</t>
  </si>
  <si>
    <t>Bağdere (Çaylı Mah.)</t>
  </si>
  <si>
    <t>Yenice (Merkez)</t>
  </si>
  <si>
    <t>Bölükyazı (Çay Mah.)</t>
  </si>
  <si>
    <t>Çakırçay (Gerence Mah.)</t>
  </si>
  <si>
    <t>Bozarmut Köyü</t>
  </si>
  <si>
    <t>Gelir mah.</t>
  </si>
  <si>
    <t>Baklalık Mah.</t>
  </si>
  <si>
    <t>Sarıpınar Köyü</t>
  </si>
  <si>
    <t>Yeni Mah.</t>
  </si>
  <si>
    <t>Görpe Köyü</t>
  </si>
  <si>
    <t>Çiçekpınar Köyü</t>
  </si>
  <si>
    <t>Yukarıçaylı Köyü</t>
  </si>
  <si>
    <t>Çaykıyı Köyü</t>
  </si>
  <si>
    <t>Köstekciler Köyü</t>
  </si>
  <si>
    <t>Merkez-Kuş-Satı Mah.</t>
  </si>
  <si>
    <t>Çaybükü Köyü</t>
  </si>
  <si>
    <t>Yayla Mah.</t>
  </si>
  <si>
    <t>SONDAJ ÇALIŞMALARI DEVAM EDİYOR.</t>
  </si>
  <si>
    <t>Dıraban Mah.</t>
  </si>
  <si>
    <t>İHALESİ YAPILDI</t>
  </si>
  <si>
    <t>İmralı Köyü</t>
  </si>
  <si>
    <t>Merkez-Çırak Mah.</t>
  </si>
  <si>
    <t>Alçıcılar</t>
  </si>
  <si>
    <t>Çay Mah.</t>
  </si>
  <si>
    <t>Cambaz ve Örenyeri</t>
  </si>
  <si>
    <t>CAMBAZ</t>
  </si>
  <si>
    <t>Aylıca</t>
  </si>
  <si>
    <t>Delikocaoğlu</t>
  </si>
  <si>
    <t>Topçuoğlu</t>
  </si>
  <si>
    <t>ÖRENYERİ (Arazyakel)</t>
  </si>
  <si>
    <t>Sağarcık</t>
  </si>
  <si>
    <t>Göcen</t>
  </si>
  <si>
    <t>GÖCEN</t>
  </si>
  <si>
    <t>Numanlar</t>
  </si>
  <si>
    <t>NUMANLAR</t>
  </si>
  <si>
    <t>Kuzyaka</t>
  </si>
  <si>
    <t>KUZYAKA (B.M.)</t>
  </si>
  <si>
    <t>Yukarıismailli</t>
  </si>
  <si>
    <t>Kiraz Mah.( Merkez)</t>
  </si>
  <si>
    <t>Çavundur</t>
  </si>
  <si>
    <t>Bekri Mah.</t>
  </si>
  <si>
    <t>Hatipoğlu</t>
  </si>
  <si>
    <t>HATİPOĞLU</t>
  </si>
  <si>
    <t>Kurnaz Mah.</t>
  </si>
  <si>
    <t>KIYIK</t>
  </si>
  <si>
    <t>Aşağı Mah.</t>
  </si>
  <si>
    <t>Tepe Mah.</t>
  </si>
  <si>
    <t>Ballık</t>
  </si>
  <si>
    <t>Yukarıtepe</t>
  </si>
  <si>
    <t>Ümit</t>
  </si>
  <si>
    <t>Kavun Mah.</t>
  </si>
  <si>
    <t>Yenikavak</t>
  </si>
  <si>
    <t>Dere Mah.</t>
  </si>
  <si>
    <t>Cörtlek Mah.</t>
  </si>
  <si>
    <t xml:space="preserve">Yukarıismailli </t>
  </si>
  <si>
    <t>Cöcürlü Mah.</t>
  </si>
  <si>
    <t>Çavuş-Kalaycı-Kerte-Karafasıl-Urva-Yamanlar Köyleri</t>
  </si>
  <si>
    <t>Nebioğlu Mah.</t>
  </si>
  <si>
    <t>Bitti</t>
  </si>
  <si>
    <t>Çöme Mah.</t>
  </si>
  <si>
    <t>Çanakçı Mah.</t>
  </si>
  <si>
    <t xml:space="preserve">Kaarafasıl -Merkez </t>
  </si>
  <si>
    <t>Urva-Merkez</t>
  </si>
  <si>
    <t xml:space="preserve">Yamanlar-Merkez </t>
  </si>
  <si>
    <t>İncesu-Yolyaka Köyleri</t>
  </si>
  <si>
    <t>İncesu Köyü</t>
  </si>
  <si>
    <t>Yolyaka Köyü</t>
  </si>
  <si>
    <t>Mancılık Köyü</t>
  </si>
  <si>
    <t>Kepez Köyü</t>
  </si>
  <si>
    <t>Çelebi Mah.</t>
  </si>
  <si>
    <t>Merkez-Tepe Mah.</t>
  </si>
  <si>
    <t>Paşa</t>
  </si>
  <si>
    <t>PROJE BEKLENİYOR</t>
  </si>
  <si>
    <t>Koçanlı</t>
  </si>
  <si>
    <t>Bük</t>
  </si>
  <si>
    <t>Akçakese</t>
  </si>
  <si>
    <t>Şahinçatı</t>
  </si>
  <si>
    <t>İHALE AŞAMASINDA</t>
  </si>
  <si>
    <t>Erik</t>
  </si>
  <si>
    <t>SONDAJ MAK.BEKLENİYOR</t>
  </si>
  <si>
    <t>Duruca</t>
  </si>
  <si>
    <t>Karacakaya</t>
  </si>
  <si>
    <t>Arslanlı</t>
  </si>
  <si>
    <t>Badembekdemir</t>
  </si>
  <si>
    <t>Alıççık</t>
  </si>
  <si>
    <t>Çaykapı Köyü</t>
  </si>
  <si>
    <t>Dağçatağı Köyü</t>
  </si>
  <si>
    <t>Gövrecik Köyü</t>
  </si>
  <si>
    <t>Unduk Mah.</t>
  </si>
  <si>
    <t>KÖYDES 2015 YILI KÜÇÜK ÖLÇEKLİ SULAMA İZLEME TABLOSU</t>
  </si>
  <si>
    <t>KONUSU
( "Gölet", "Gölet Sulama" "Yerüstü Sulama", "Yeraltı Sulama", "HİS"</t>
  </si>
  <si>
    <t xml:space="preserve"> (TL)
L</t>
  </si>
  <si>
    <t>Gölet</t>
  </si>
  <si>
    <t>SULU</t>
  </si>
  <si>
    <t>D.E</t>
  </si>
  <si>
    <t>TESİS GELİTİRME</t>
  </si>
  <si>
    <t>Gölet Sulama</t>
  </si>
  <si>
    <t>SUYU YETERSİZ</t>
  </si>
  <si>
    <t>Yerüstü Sulama</t>
  </si>
  <si>
    <t>SUSUZ</t>
  </si>
  <si>
    <t>HİS</t>
  </si>
  <si>
    <t>KÖYDES 2015 YILI ATIKSU İZLEME TABLOSU</t>
  </si>
  <si>
    <r>
      <t xml:space="preserve">NİTELİĞİ 
</t>
    </r>
    <r>
      <rPr>
        <b/>
        <sz val="9"/>
        <rFont val="Arial TUR"/>
        <charset val="162"/>
      </rPr>
      <t>("YENİ TESİS", "TESİS GELİŞTİRME"  "BAKIM ONARIM veya "TAMAMLAMA")</t>
    </r>
  </si>
  <si>
    <r>
      <t xml:space="preserve">KONUSU
</t>
    </r>
    <r>
      <rPr>
        <b/>
        <sz val="9"/>
        <rFont val="Arial TUR"/>
        <charset val="162"/>
      </rPr>
      <t>( "Bireysel", "Sızdırmalı", "Sızdırmasız"  Foseptik</t>
    </r>
  </si>
  <si>
    <t>FOSSEPTİK- ARITMA KAPASİTESİ</t>
  </si>
  <si>
    <t>KANALİZASYON HAT BİLGİSİ</t>
  </si>
  <si>
    <t xml:space="preserve">  (TL)                                                                                                                                                                                                                                                                                                                                                  M=J - L</t>
  </si>
  <si>
    <t>TİPİ</t>
  </si>
  <si>
    <t>UZUNLUĞU
(mt)</t>
  </si>
  <si>
    <t>SIZDIRMALI</t>
  </si>
  <si>
    <t>TAMAMLAMA</t>
  </si>
  <si>
    <t>SIZDIRMASIZ</t>
  </si>
  <si>
    <t>KLASİK ARITMA</t>
  </si>
  <si>
    <t>DİĞER (Belirtiniz)</t>
  </si>
  <si>
    <t>PAKET ARITMA</t>
  </si>
  <si>
    <t>DOĞAL ARITMA</t>
  </si>
  <si>
    <t>STABİLİZASYON HAVUZU</t>
  </si>
  <si>
    <t>KANALİZASYON SİSTEMİ</t>
  </si>
  <si>
    <t>31/12/2015 İTİBARİYLE İLİNİZDE YER ALAN SUSUZ ÜNİTELERİN İZLEME CETVELİ</t>
  </si>
  <si>
    <t>S.NO</t>
  </si>
  <si>
    <t>KÖYÜN ADI</t>
  </si>
  <si>
    <t>BAĞLININ ADI</t>
  </si>
  <si>
    <t>NİTELİĞİ
ÇEŞMELİ/ ŞEBEKELİ</t>
  </si>
  <si>
    <t>NÜFUSU</t>
  </si>
  <si>
    <t>PROJE MALİYETİ
(2012 yılı fiyatlarıyla TL)</t>
  </si>
  <si>
    <t>AÇIKLAMALAR
(Susuzluk nedeni açıklayınız)</t>
  </si>
  <si>
    <t>İLİMİZİN SUSUZ KÖY VE BAĞLISI BULUNMAMAKTADIR.</t>
  </si>
  <si>
    <t>31/12/2015 İTİBARİYLE İLİMİZDE YER ALAN HAM VE TESVİYE YOLLAR İZLEME CETVELİ</t>
  </si>
  <si>
    <t>KÖY ADI</t>
  </si>
  <si>
    <t>YOL AĞINDAKİ TULU  (Km)</t>
  </si>
  <si>
    <t>HAM</t>
  </si>
  <si>
    <t>Ky. İlt. Yılancı-Göbel-Kadı</t>
  </si>
  <si>
    <t>Tesviye</t>
  </si>
  <si>
    <t>Bağlantı yolu</t>
  </si>
  <si>
    <t>Ky. İlt. Karamuk</t>
  </si>
  <si>
    <t>Karamuk</t>
  </si>
  <si>
    <t>İhsangazi İl. Y. İlt. Kütükler-Akçakese ilt Kırışoğlu Ky.</t>
  </si>
  <si>
    <t>Tosya Dy. İlt. Çıban köyü İlt Çiçek-Sipahi Ky.</t>
  </si>
  <si>
    <t>İhsangazi İl. Y. İlt. Kadı Mah. İlt. Çakıllı-İslam Gr. Ky.</t>
  </si>
  <si>
    <t>Darıbükü Ky. İlt. Ayvagülle mh. İlt. Göncüler</t>
  </si>
  <si>
    <t>İl. Y. İlt. Köklüdere-Yukarı mh. İlt. Çamlıtepe</t>
  </si>
  <si>
    <t>Çamlıtepe</t>
  </si>
  <si>
    <t>Çerçiler -Kayaören Grb.Ky.İlt.Yayla Mh.</t>
  </si>
  <si>
    <t>Yayla</t>
  </si>
  <si>
    <t>Doğanpınar Ky.İlt.Gülferen Mh.</t>
  </si>
  <si>
    <t>Gülferen (Yayla)</t>
  </si>
  <si>
    <t>Boyalı İly. İlt. Türbeli ilt. Susuz ky.</t>
  </si>
  <si>
    <t>Araç Dy. İlt.Uğur-Köseköy-Okçular Ky. İlt. Çamaltı ky.</t>
  </si>
  <si>
    <t>Sarnıç ky.ilt. Daday ilçe sınırı</t>
  </si>
  <si>
    <t>Göktaş Ky. İlt. Sırakaya mah. İlt. Şenpazar Dy.</t>
  </si>
  <si>
    <t>Grb.Ky.İlt.-Sarıcaerikyaylası</t>
  </si>
  <si>
    <t>Sarıcaerikyaylası</t>
  </si>
  <si>
    <t>A.Tekdal-Y.Tekdal Ky.</t>
  </si>
  <si>
    <t>Bağlantı yolu(2015 yılı KÖYDES Proğramından yapıldı</t>
  </si>
  <si>
    <t>Baltacı -Çilekce Gr. Ky. İlt. Değirmençay-Kındıralık Mah.</t>
  </si>
  <si>
    <t>Boyalıca ky.ilt. Azdavay ilçe sınırı</t>
  </si>
  <si>
    <t>Yukarıödeyin mhy. ilt. Pınarbaşı ilçe sınırı</t>
  </si>
  <si>
    <t>Baldıran ky. İlt. İnebolu ilçe sınırı</t>
  </si>
  <si>
    <t>Grb.Ky. İlt.Ekecek mh. arası</t>
  </si>
  <si>
    <t>Belyaka Köyü (Marçula mevkii.)</t>
  </si>
  <si>
    <t>Köy İçi Yol</t>
  </si>
  <si>
    <t>Derindere mahallesi köyiçi mevkii</t>
  </si>
  <si>
    <t>Hocahacip ky. İlt. Karayaprak arası</t>
  </si>
  <si>
    <t>Dikili k. İlt. Karacakaya mh. arası</t>
  </si>
  <si>
    <t>Güney ky. İlt. Şalgam mhy. arası</t>
  </si>
  <si>
    <t>37-03 nolu Dy.İlt. Şalgam mh.arası</t>
  </si>
  <si>
    <t>Ahmetbeşe K. İlt. Seydiler ilçe sınırı</t>
  </si>
  <si>
    <t>Karaman-Beşören Köyü</t>
  </si>
  <si>
    <t>Karaman-İğdir-İmralı-Beşören Gr.Ky.</t>
  </si>
  <si>
    <t>Aktaştekke ky. ilt. Daday ilçe sınırı</t>
  </si>
  <si>
    <t>Karafasıl Ky.İlt.-Göveloğlu mh. Arası</t>
  </si>
  <si>
    <t>Cebeci mh. İlti Kırtı mh. Arası</t>
  </si>
  <si>
    <t>Ulus İl. Y. İlt. Yaygı mh.</t>
  </si>
  <si>
    <t>Bozarmut mh. - Küre İlçe sınırı</t>
  </si>
  <si>
    <t>Gündoğdu ky. İlt. - Çorum İl sınırı</t>
  </si>
  <si>
    <t>Türkmenoğlu mh. İlt. - Çorum İl sınırı</t>
  </si>
  <si>
    <t>Ketenler mh. İlt. Çorum il sınırı</t>
  </si>
  <si>
    <t>Donalar ky. İlt. Afşar ky. arası bağlantı yolu</t>
  </si>
  <si>
    <t>Bozarmut mh. İlt. Devrekani ilçe sınırı</t>
  </si>
  <si>
    <t>Sarılar mh. İlt. Hasanlı ky. arası bağlantı yolu</t>
  </si>
  <si>
    <t>Köçekli Gr. Ky. İlt. Ellez mh. arası bağlantı yolu</t>
  </si>
  <si>
    <t>Obrucak Ky. İlt. Tepe mh. arası bağlantı yolu</t>
  </si>
  <si>
    <t>Kızılcaören ky. İlt Mencüğez mh. arası bağlantı yolu</t>
  </si>
  <si>
    <t>Gövrecik Grb.Ky.İlt.- Unduk mh. arası bağlantı yolu</t>
  </si>
  <si>
    <t>Musa ky. İlt. Esirli mh.</t>
  </si>
  <si>
    <t>Esirli</t>
  </si>
  <si>
    <t>Ky. İlt. Yumru mh.</t>
  </si>
  <si>
    <t>Ham Yol</t>
  </si>
  <si>
    <t>Dy.ilt.Cevizleryanı Mh.</t>
  </si>
  <si>
    <t>Cevizleryanı</t>
  </si>
  <si>
    <t>Bostanlı mh.- Çömez mh. arası bağlantı yolu</t>
  </si>
  <si>
    <t>Yörecik mh. İlt. Kısık mh.</t>
  </si>
  <si>
    <t>Kısık</t>
  </si>
  <si>
    <t>Yüzhanlı mh. İlt. Çorum il sınırı</t>
  </si>
  <si>
    <t>Vakıfbelören ky. İlt -Çambaşı bağlantı yolu</t>
  </si>
  <si>
    <t>Akçakese ky. İlt. Koççuğaz mh. arası bağlantı yolu</t>
  </si>
  <si>
    <t>Bayat ky. İlt. Esenler (Manastır) mh. arası bağlantı yolu</t>
  </si>
  <si>
    <t>FOSEPTİK VE ATIK ÇAMURU BERTARAF ALANLARINDA
 İL ÖZEL İDARESİ VE/VEYA KÖYLERE HİZMET GÖTÜRME BİRLİĞİNCE 
YAPILAN ÇALIŞMALAR İZLEME CETVELİ</t>
  </si>
  <si>
    <t>(31/08/2016)</t>
  </si>
  <si>
    <t>İli</t>
  </si>
  <si>
    <t>Mevcut Foseptik Sayısı</t>
  </si>
  <si>
    <t>Faal Foseptik Sayısı</t>
  </si>
  <si>
    <t>Yıllık Bakım Yapılan Foseptik Sayısı</t>
  </si>
  <si>
    <t>Vidanjör ile Çekim Yapılan Foseptik Sayısı</t>
  </si>
  <si>
    <t>Atık Çamuru Bertaraf Alan Sayısı</t>
  </si>
  <si>
    <t>İÖİ</t>
  </si>
  <si>
    <t>KHGB</t>
  </si>
  <si>
    <t>Muhtarlık</t>
  </si>
  <si>
    <t>-</t>
  </si>
  <si>
    <r>
      <t>NOT:</t>
    </r>
    <r>
      <rPr>
        <sz val="10"/>
        <color indexed="8"/>
        <rFont val="Arial Narrow"/>
        <family val="2"/>
        <charset val="162"/>
      </rPr>
      <t xml:space="preserve"> Tablodaki bilgiler yanlızca köyün ortak kullandığı foseptik bilgilerini içermektedir. Bireysel foseptiklere ait bilgiler tabloya yazılmamalıdır.</t>
    </r>
  </si>
  <si>
    <r>
      <t>Mevcut Foseptik Sayısı:</t>
    </r>
    <r>
      <rPr>
        <sz val="10"/>
        <color indexed="8"/>
        <rFont val="Arial Narrow"/>
        <family val="2"/>
        <charset val="162"/>
      </rPr>
      <t xml:space="preserve">  İlinizdeki toplam foseptik sayısı yazılacaktır.</t>
    </r>
  </si>
  <si>
    <r>
      <t>Faal Foseptik Sayısı:</t>
    </r>
    <r>
      <rPr>
        <sz val="10"/>
        <color indexed="8"/>
        <rFont val="Arial Narrow"/>
        <family val="2"/>
        <charset val="162"/>
      </rPr>
      <t xml:space="preserve"> İlinizde bulunanan foseptiklerden faal olarak çalışanların sayısı yazılacaktır.</t>
    </r>
  </si>
  <si>
    <r>
      <t xml:space="preserve">Yıllık Bakım Yapılan Foseptik Sayısı: </t>
    </r>
    <r>
      <rPr>
        <sz val="10"/>
        <color indexed="8"/>
        <rFont val="Arial Narrow"/>
        <family val="2"/>
        <charset val="162"/>
      </rPr>
      <t>İlinizde faal olarak çalışan foseptiklerden yılda bir defa işinde uzman kişiler tarafından yapılan kontrollerdir . Foseptik tankı kontrolü köpük ve çamur derinliğinin ölçülmesi ve foseptik giriş ve çıkış yapılarının kapsamaktadır.</t>
    </r>
  </si>
  <si>
    <r>
      <t>Vidanjör ile Çekim Yapılan Foseptik Sayısı:</t>
    </r>
    <r>
      <rPr>
        <sz val="10"/>
        <color indexed="8"/>
        <rFont val="Arial Narrow"/>
        <family val="2"/>
        <charset val="162"/>
      </rPr>
      <t xml:space="preserve"> İÖİ ve/veya KHGB tarafından atık çamurunun vidanjörle çekilerek atık çamuru bertaraf alanlarına dökülmesi işlemidir.</t>
    </r>
  </si>
  <si>
    <r>
      <t xml:space="preserve">Atık Çamuru Bertaraf Alan Sayısı: </t>
    </r>
    <r>
      <rPr>
        <sz val="10"/>
        <color indexed="8"/>
        <rFont val="Arial Narrow"/>
        <family val="2"/>
        <charset val="162"/>
      </rPr>
      <t>Hazırlanan rapora göre il özel idaresi genel sekreteri ile il çevre ve orman müdürünün de görüşlerinin alındığı İl Hıfzıssıhha Kurulu tarafından tespit edilen bertaraf alan sayısıdır.</t>
    </r>
  </si>
  <si>
    <t>KÖYDES 2015 YILI KAPSAMINDA PLANLANAN İŞLERİN DURUMU 
(31/08/2016 TARİHİ İTİBARIYLA)</t>
  </si>
  <si>
    <t>BÜZ (Adet)</t>
  </si>
  <si>
    <t>2015 YILI ÖDENEK TAKİP CETVELİ</t>
  </si>
  <si>
    <t>KÖYDES 2015 YILI YOL İZLEME TABLOSU</t>
  </si>
  <si>
    <t>Muhtalif Köy Yolları</t>
  </si>
  <si>
    <t>30 Km Greyderli Bakım</t>
  </si>
  <si>
    <t>Çampınar Ky.</t>
  </si>
  <si>
    <t>STABİLİZE (Malz. Bakım)</t>
  </si>
  <si>
    <t>Elmaçukuru</t>
  </si>
  <si>
    <t>Elmaçukuru Ky.</t>
  </si>
  <si>
    <t>Göynükler Ky.</t>
  </si>
  <si>
    <t>Kadıyusuf Ky.</t>
  </si>
  <si>
    <t>Akçam</t>
  </si>
  <si>
    <t>Akçam Ky.</t>
  </si>
  <si>
    <t xml:space="preserve">Adalar </t>
  </si>
  <si>
    <t>Adalar</t>
  </si>
  <si>
    <t>PARKE</t>
  </si>
  <si>
    <t>Fırıncık</t>
  </si>
  <si>
    <t>Aşağı Fırıncık</t>
  </si>
  <si>
    <t>Aş.-Yk.Oba, Haliloba, Ekinözü, Fındıklı, Gölcük Gr.Ky.</t>
  </si>
  <si>
    <t>Aş.-Yk.Oba, Haliloba, Ekinözü,Fındıklı,Gölcük grb.Ky.</t>
  </si>
  <si>
    <t xml:space="preserve">STABİLİZE ( Filler ) </t>
  </si>
  <si>
    <t>Oycalı Ky.</t>
  </si>
  <si>
    <t>Avlacık Ky.</t>
  </si>
  <si>
    <t>Çaykaşı-Terke Ky.</t>
  </si>
  <si>
    <t>Şehrimanlar Ky.</t>
  </si>
  <si>
    <t>Kirazlı Ky.</t>
  </si>
  <si>
    <t>SANAT YAPISI (Kor.Boru)</t>
  </si>
  <si>
    <t>50 Mt Korige Boru</t>
  </si>
  <si>
    <t xml:space="preserve">Muhtelif Köy Yolları </t>
  </si>
  <si>
    <t>300 Km Greyderli Bakım</t>
  </si>
  <si>
    <t>Sabuncular-Alacık-Çamlıkbük Gr.Ky.</t>
  </si>
  <si>
    <t>Sıra-Çocukören-Çömlektepe Gr.Ky.</t>
  </si>
  <si>
    <t>Başakçay-Tasköy Gr.Ky.</t>
  </si>
  <si>
    <t>Sarnıç Gr.Ky.</t>
  </si>
  <si>
    <t>Alacık-Zeyfe-Derelitekke Gr.Ky.</t>
  </si>
  <si>
    <t>Kırmacı-Zümrüt Gr.Ky.</t>
  </si>
  <si>
    <t>Gecen-Yeşilköy Gr.Ky.</t>
  </si>
  <si>
    <t>Maksut-Yeşilköy Gr.Ky.</t>
  </si>
  <si>
    <t>Çamlıbük-Ali Gr.Ky.</t>
  </si>
  <si>
    <t>Çamlıbük-Alı Gr.Ky.</t>
  </si>
  <si>
    <t>Sıra-Göktaş Gr.Ky.</t>
  </si>
  <si>
    <t>Derelitekke-Hıdırlar Gr.Ky.</t>
  </si>
  <si>
    <t>Kanlıdağ-Divandağı-Yokuş-Kolca Ulucak Gr.Ky.</t>
  </si>
  <si>
    <t>Azdavay-Gümürtler Gr.Ky.</t>
  </si>
  <si>
    <t>Saray-Kayaoğlu- Gr.Ky.</t>
  </si>
  <si>
    <t>Samancı-Kırcalar-Söğütpınar-Hoca Gr.Ky.</t>
  </si>
  <si>
    <t>717 Mt. Korige Boru</t>
  </si>
  <si>
    <t>220 Km. Greyderli Bakım</t>
  </si>
  <si>
    <t>595 Mt.Korige Boru Bitti</t>
  </si>
  <si>
    <t>Koşmapınar</t>
  </si>
  <si>
    <t>Koşmapınar Gr.Ky.</t>
  </si>
  <si>
    <t>Kızılcaelma</t>
  </si>
  <si>
    <t>Kızılcaelma Gr.Ky.</t>
  </si>
  <si>
    <t>İbrahim</t>
  </si>
  <si>
    <t>İbrahim-Koçcuvaz Ky.</t>
  </si>
  <si>
    <t>Ambarcılar</t>
  </si>
  <si>
    <t>Zonya  ve Yoluncan Mah.Y.</t>
  </si>
  <si>
    <t>Yaylatepe</t>
  </si>
  <si>
    <t>Ortasökü-Isırganlık Ky.</t>
  </si>
  <si>
    <t>100 Km Greyderli bakım bitti</t>
  </si>
  <si>
    <t>Tezcan</t>
  </si>
  <si>
    <t>Tezcan-Şeyhoğlu Ky.</t>
  </si>
  <si>
    <t>Günvakti</t>
  </si>
  <si>
    <t>Kocaçam</t>
  </si>
  <si>
    <t>Kocaçam Gr.Ky.</t>
  </si>
  <si>
    <t>İlişi</t>
  </si>
  <si>
    <t>Mahmut Mah.Ky.</t>
  </si>
  <si>
    <t>Koçcuğaz-Enişdibi</t>
  </si>
  <si>
    <t>150 Km Greyderli Bakım</t>
  </si>
  <si>
    <t xml:space="preserve">Yayla </t>
  </si>
  <si>
    <t>Kalaycı Mah.Ky.</t>
  </si>
  <si>
    <t>SANAT YAPISI (Menfez)</t>
  </si>
  <si>
    <t xml:space="preserve">Uğurlu </t>
  </si>
  <si>
    <t>Kadiroğlu (Sahil) Mah.Ky.</t>
  </si>
  <si>
    <t>STABİLİZE (Malz.Bakım)</t>
  </si>
  <si>
    <t>Cumayanı-Kahyalar-Kalaycı-Subaşı Mah.Ky.</t>
  </si>
  <si>
    <t xml:space="preserve">Yıldızalan </t>
  </si>
  <si>
    <t>Çınarlar-Kadı-Abdüsselam-Merkez Mah.Ky.</t>
  </si>
  <si>
    <t xml:space="preserve">Musa </t>
  </si>
  <si>
    <t>Akdemir-Ali-Bekdemir-Güney-Okçu-Yazı Mah.Ky.</t>
  </si>
  <si>
    <t xml:space="preserve">Beşevler </t>
  </si>
  <si>
    <t>Beşevler Ky.</t>
  </si>
  <si>
    <t xml:space="preserve">Başköy </t>
  </si>
  <si>
    <t>Ahmetli-Merkez-Değirmenbendi-Pire-Tabaklı Ky.</t>
  </si>
  <si>
    <t>Gökçeler-Karakadı-Çamdibi</t>
  </si>
  <si>
    <t>Gökçeler-Karakadı-Çamdibi Gr.Ky.</t>
  </si>
  <si>
    <t xml:space="preserve">Kum </t>
  </si>
  <si>
    <t>Talha-Kemrelik-Hamzalı-Çınarcık-Beldibi-Altıntaş Ky.</t>
  </si>
  <si>
    <t xml:space="preserve">İlyasbey </t>
  </si>
  <si>
    <t>Arılı Mah.Ky.</t>
  </si>
  <si>
    <t xml:space="preserve">Derebağ </t>
  </si>
  <si>
    <t>Yelce-Çürükdağ-Tepeyurdu  Mah.Ky.</t>
  </si>
  <si>
    <t xml:space="preserve">Yeniköy </t>
  </si>
  <si>
    <t>Taspınar Ky.</t>
  </si>
  <si>
    <t>Baltacı</t>
  </si>
  <si>
    <t>Müdüron Mah.Ky.</t>
  </si>
  <si>
    <t xml:space="preserve">Kuşkayası </t>
  </si>
  <si>
    <t>Mutça Mah.Ky.</t>
  </si>
  <si>
    <t>Çilekçe</t>
  </si>
  <si>
    <t>Aydınyüzü Ky.</t>
  </si>
  <si>
    <t>Akbayır</t>
  </si>
  <si>
    <t>Gümüşsuyu Ky.</t>
  </si>
  <si>
    <t>Kovanören</t>
  </si>
  <si>
    <t>Karaman-Merkez Mah.Ky.</t>
  </si>
  <si>
    <t>Doğankaya</t>
  </si>
  <si>
    <t>Kapaklı Mah.Ky.</t>
  </si>
  <si>
    <t>İshakça</t>
  </si>
  <si>
    <t>Esence Mah.Ky.</t>
  </si>
  <si>
    <t>Gökçeören</t>
  </si>
  <si>
    <t>Dilek ve Konakyanı Mah.Ky.</t>
  </si>
  <si>
    <t>Konuklar-Soğucak</t>
  </si>
  <si>
    <t>Konuklar-Soğucak Gr.Ky.</t>
  </si>
  <si>
    <t>Çamaltı</t>
  </si>
  <si>
    <t>Ulu Mah.Ky.</t>
  </si>
  <si>
    <t>Koçlar</t>
  </si>
  <si>
    <t>Ellezli-Küplüce-Merkez Mah.Ky.</t>
  </si>
  <si>
    <t>Ovacık-Kezağzı-Kethüda-Akça</t>
  </si>
  <si>
    <t>Ovacık-Kezağzı-Kethüda-Akça Gr.Ky.</t>
  </si>
  <si>
    <t>Menük-Ortaca-Akça</t>
  </si>
  <si>
    <t>Menük-Ortaca-Akça Gr.Ky.</t>
  </si>
  <si>
    <t>Çukurçal</t>
  </si>
  <si>
    <t>Merkez-Dağ-Eceren-Haktanır-Sülük Mah.Ky.</t>
  </si>
  <si>
    <t>Akça-Çavuş-Yarımağa</t>
  </si>
  <si>
    <t>Akça-Çavuş-Yarımağa Gr.Ky.</t>
  </si>
  <si>
    <t>Okçular</t>
  </si>
  <si>
    <t>Kokurdan Mah.Ky.</t>
  </si>
  <si>
    <t>Kazanlı</t>
  </si>
  <si>
    <t>Aş.Köseli-Yk.Köseli-Demirci-Hıdırlar-Karasu Mah.Ky.</t>
  </si>
  <si>
    <t>Şenköy</t>
  </si>
  <si>
    <t>Sarıçam Mah.Ky.</t>
  </si>
  <si>
    <t>Karakadı</t>
  </si>
  <si>
    <t>Karabalçık-Akbulut-Merkez-Kabalık Mah.Ky.</t>
  </si>
  <si>
    <t>Hamitli</t>
  </si>
  <si>
    <t>Kolca-Merkez-Gömeren Mah.Ky.</t>
  </si>
  <si>
    <t xml:space="preserve">Gökçeler   </t>
  </si>
  <si>
    <t>Samanyolu-Merkez-Bayırlı Mah.Ky.</t>
  </si>
  <si>
    <t>Çamdibi</t>
  </si>
  <si>
    <t>Meydan-Çakmakçı-Koç-Fettah ve Merkez Mah.Ky.</t>
  </si>
  <si>
    <t xml:space="preserve">Güzelyayla   </t>
  </si>
  <si>
    <t>Kızılovaz Mah.Ky.</t>
  </si>
  <si>
    <t xml:space="preserve">Kayaardı </t>
  </si>
  <si>
    <t>Kındıralık-Güvenli Mah.Ky.</t>
  </si>
  <si>
    <t>Yenice</t>
  </si>
  <si>
    <t>Pabuçcu Mah.Ky.</t>
  </si>
  <si>
    <t xml:space="preserve">Kezağzı   </t>
  </si>
  <si>
    <t>Midlli-Şahanlar Mah.Ky.</t>
  </si>
  <si>
    <t>Ağaçbükü</t>
  </si>
  <si>
    <t>Asarcık Ky.</t>
  </si>
  <si>
    <t xml:space="preserve">Okçular </t>
  </si>
  <si>
    <t>Okçular Merkez Mah.Ky.</t>
  </si>
  <si>
    <t>Velioğlu</t>
  </si>
  <si>
    <t>Midillioğlu-Kalaycı- Keloğlu Mah.Ky.</t>
  </si>
  <si>
    <t>Yurtbaşı-İlyasbey</t>
  </si>
  <si>
    <t>Yurtbaşı-İlyasbey Gr.Ky.</t>
  </si>
  <si>
    <t>Güzelyayla-Başköy</t>
  </si>
  <si>
    <t>Güzelyayla-Başköy Gr.Ky.</t>
  </si>
  <si>
    <t>Doğankaya ky</t>
  </si>
  <si>
    <t>SANAT YAPISI                    (İstinat Duvarı</t>
  </si>
  <si>
    <t>Üçağıl Köyü</t>
  </si>
  <si>
    <t>Onbaşı Mah.</t>
  </si>
  <si>
    <t>Ç.ZEYTİN</t>
  </si>
  <si>
    <t>Yk.Sökü-Aş.Sökü Gr.Ky.</t>
  </si>
  <si>
    <t>Y.Sökü-A.Sökü Gr.Ky.</t>
  </si>
  <si>
    <t>Duran</t>
  </si>
  <si>
    <t>3 Mt 1000 mm koruge boru</t>
  </si>
  <si>
    <t>745 Mt. Korige Boru</t>
  </si>
  <si>
    <t>141 Km. Greyderli bakım</t>
  </si>
  <si>
    <t>Kayadibi Ky.</t>
  </si>
  <si>
    <t>Kayadibi-Düzköy-Emirler-Karamanlar</t>
  </si>
  <si>
    <t>Çepni Ky.</t>
  </si>
  <si>
    <t>Çepni-Fitillik-Kesecik</t>
  </si>
  <si>
    <t>Celaller Ky.</t>
  </si>
  <si>
    <t>Celaller-Güneşli Mah.Ky.</t>
  </si>
  <si>
    <t>Piri Ky.</t>
  </si>
  <si>
    <t>Yemişli-Piri Saydaş Mah.Ky.</t>
  </si>
  <si>
    <t>Hamidiye Ky.</t>
  </si>
  <si>
    <t>Hamidiye Kabalak Mah.Ky.</t>
  </si>
  <si>
    <t>Kaymazlar Ky.</t>
  </si>
  <si>
    <t>Kaymazlar-Dumanlar Mah.Ky.</t>
  </si>
  <si>
    <t>Çatak Ky.</t>
  </si>
  <si>
    <t>Çatak-Butlar-Kete Mah.Ky.</t>
  </si>
  <si>
    <t>Hacıreis Ky.</t>
  </si>
  <si>
    <t>Hacıreissökü Ky.</t>
  </si>
  <si>
    <t>Yunuslar Ky.</t>
  </si>
  <si>
    <t>Menterek Mah.Ky.</t>
  </si>
  <si>
    <t>Kavakören Ky.</t>
  </si>
  <si>
    <t>Hüseyinler Mah.Ky.</t>
  </si>
  <si>
    <t>Sırakonak Ky.</t>
  </si>
  <si>
    <t>Toprakçı Mah.Ky.</t>
  </si>
  <si>
    <t>Kavaklı Ky.</t>
  </si>
  <si>
    <t>Sövüçler Mah.Ky.</t>
  </si>
  <si>
    <t>Kızılcakaya Ky.</t>
  </si>
  <si>
    <t>Tümenoğlu Mah.Ky.</t>
  </si>
  <si>
    <t>Çubuklu Ky.</t>
  </si>
  <si>
    <t>Ulugüney Mah.Ky.</t>
  </si>
  <si>
    <t>Değirmenözü</t>
  </si>
  <si>
    <t>Değirmenözü Ky.</t>
  </si>
  <si>
    <t>Çayözü Ky.</t>
  </si>
  <si>
    <t>500 Mt. Korige Boru</t>
  </si>
  <si>
    <t>Akılçalman Ky.</t>
  </si>
  <si>
    <t>Kızsini</t>
  </si>
  <si>
    <t>Kızsini Ky.</t>
  </si>
  <si>
    <t>Hasanağa</t>
  </si>
  <si>
    <t>Hasanağa Ky.</t>
  </si>
  <si>
    <t xml:space="preserve">Çamkonak </t>
  </si>
  <si>
    <t>Çamkonak Ky.</t>
  </si>
  <si>
    <t>Kapaklı Ky.</t>
  </si>
  <si>
    <t>Gökören Ky.</t>
  </si>
  <si>
    <t>Karaağaç Ky.</t>
  </si>
  <si>
    <t>Okluk-Boyalca</t>
  </si>
  <si>
    <t>Okluk-Boyalca Ky.</t>
  </si>
  <si>
    <t>Karamık Köyü</t>
  </si>
  <si>
    <t xml:space="preserve">Yk.- Aş.ve Kayacık Mah. Y. </t>
  </si>
  <si>
    <t>Kayabağı Köyü</t>
  </si>
  <si>
    <t>Budaklar Mah.Y.</t>
  </si>
  <si>
    <t>Beykoz Köyü</t>
  </si>
  <si>
    <t>Merkez-Memeren ve Karalar yolu</t>
  </si>
  <si>
    <t>Kayı-Çamkonak Köyleri</t>
  </si>
  <si>
    <t>Kayı - Çamkonak Grp.Ky.</t>
  </si>
  <si>
    <t>Karaağaç Köyü</t>
  </si>
  <si>
    <t>Aş.Öden-Yk.Öden Mah.Y.</t>
  </si>
  <si>
    <t>Selalmaz Köyü</t>
  </si>
  <si>
    <t>Keş Mah.Y.</t>
  </si>
  <si>
    <t>Kayı Köyü</t>
  </si>
  <si>
    <t>Tapoğlu-Dikmen Mah.Y.</t>
  </si>
  <si>
    <t>Siyahlar Köyü</t>
  </si>
  <si>
    <t>Siyahlar Ky.</t>
  </si>
  <si>
    <t>Balabanlar Ky.</t>
  </si>
  <si>
    <t>Başakpınar Ebrek-Kayluca Göynükören Gr.Ky.</t>
  </si>
  <si>
    <t>Pınarözü-Elmalıcami Gr.Ky.</t>
  </si>
  <si>
    <t>Başakpınartepe Köyü</t>
  </si>
  <si>
    <t>Başakpınartepe Yolu</t>
  </si>
  <si>
    <t>Karabeyler Mah.Y.</t>
  </si>
  <si>
    <t>Elmalıtekke-Çörekçi-Demirci Grp.Ky.Yolu</t>
  </si>
  <si>
    <t>Elmalıtekke-Çörekçi-Demirci Yolu</t>
  </si>
  <si>
    <t>115 Km.Greyderli Bakım</t>
  </si>
  <si>
    <t>Boğazcık-Gökçe-Yassıkışla Gr.Ky.</t>
  </si>
  <si>
    <t>Taşlıpınar ky. Mah. içi yol</t>
  </si>
  <si>
    <t>YENİ YOL</t>
  </si>
  <si>
    <t>Kavak Ky.</t>
  </si>
  <si>
    <t>Kavak Merkez ve Mah.Ky.</t>
  </si>
  <si>
    <t>Bölükyazı</t>
  </si>
  <si>
    <t>Merkez ve Mah.Ky.</t>
  </si>
  <si>
    <t>Demircimüezzin</t>
  </si>
  <si>
    <t>Hocavakıf</t>
  </si>
  <si>
    <t>Sekecek Mah.Ky.</t>
  </si>
  <si>
    <t>Arpacıkağzı Mah.Ky.</t>
  </si>
  <si>
    <t>Uncuoğlu Mah.Ky.</t>
  </si>
  <si>
    <t>Hocavakıf Ky.</t>
  </si>
  <si>
    <t>Çalçı Mah.Ky.</t>
  </si>
  <si>
    <t>200 Km. Greyderli Bakım</t>
  </si>
  <si>
    <t>Hocahacip</t>
  </si>
  <si>
    <t>Kırıkoğlu-Fatmaoğlu Ky.</t>
  </si>
  <si>
    <t>Koçcuğaz</t>
  </si>
  <si>
    <t>Yağmurlu Ky.</t>
  </si>
  <si>
    <t>Enbiya</t>
  </si>
  <si>
    <t>Alıcıoğlu Ky.</t>
  </si>
  <si>
    <t>Kayapınar</t>
  </si>
  <si>
    <t>Kayapınar Ky.</t>
  </si>
  <si>
    <t xml:space="preserve">Haydarlar </t>
  </si>
  <si>
    <t>Güney Mah.Ky.</t>
  </si>
  <si>
    <t>Akkaya</t>
  </si>
  <si>
    <t>Yk.Emirler Mah.Ky.</t>
  </si>
  <si>
    <t>Akkirpi</t>
  </si>
  <si>
    <t>Çavuş Mah.Ky.</t>
  </si>
  <si>
    <t>160 Km Greyderli Bakım</t>
  </si>
  <si>
    <t>Korupınar-Göçkün-Kuzluk-Kabalar-Kabalarsökü-Hamit</t>
  </si>
  <si>
    <t>Korupınar-Göçkün-Kuzluk-Kabalar-Kabalarsökü-Hamit Gr.Ky.</t>
  </si>
  <si>
    <t>Esenyurt</t>
  </si>
  <si>
    <t>Demirci Ky.</t>
  </si>
  <si>
    <t>Sökü-Ulu</t>
  </si>
  <si>
    <t>Sökü-Ulu Ky.</t>
  </si>
  <si>
    <t>Erenyolu-Toklukaya</t>
  </si>
  <si>
    <t>Erenyolu-Toklukaya Ky.</t>
  </si>
  <si>
    <t xml:space="preserve">STABİLİZE </t>
  </si>
  <si>
    <t>Çatak-Bürüm Köyü</t>
  </si>
  <si>
    <t>Çatak-Bürüm Ky.</t>
  </si>
  <si>
    <t>Karadonu Köyü</t>
  </si>
  <si>
    <t>Karadonu Ky.</t>
  </si>
  <si>
    <t>Camili Köyü</t>
  </si>
  <si>
    <t>Merkez-Ortakcıoğlu Mah.Ky.</t>
  </si>
  <si>
    <t>Karaman-Beşören Ky.</t>
  </si>
  <si>
    <t>Taşpınar Köyü</t>
  </si>
  <si>
    <t>Kanlıcadere-Merkez Mah.Ky.</t>
  </si>
  <si>
    <t>140 Km. Greyderli Bakım</t>
  </si>
  <si>
    <t>Kösreli-Köstekçiler grp K.y</t>
  </si>
  <si>
    <t>Kösreli,Köstekciler grup k.y</t>
  </si>
  <si>
    <t>Tekke</t>
  </si>
  <si>
    <t>Girdallı Ky.İlt.Tekke</t>
  </si>
  <si>
    <t>İhsangazi İl Yolu İlt. Kuzyaka (B.M.)</t>
  </si>
  <si>
    <t>Kasaba-Hacışaban-Başköy</t>
  </si>
  <si>
    <t>Yk.Batak-Aş.Batak-Kadıoğlu</t>
  </si>
  <si>
    <t>Taşköprü Dy.İlt. Yk.Batak-Aş.Batak-Kadıoğlu</t>
  </si>
  <si>
    <t>Hasköy-Kovalca</t>
  </si>
  <si>
    <t>Ortaköy-Omcular</t>
  </si>
  <si>
    <t>Araç Dy.İlt. Ortaköy-Omcular</t>
  </si>
  <si>
    <t>Kozkıran-Karaçomak</t>
  </si>
  <si>
    <t>Parmaklıtürbe-Kuzyaka Grp.Ky. İlt. Karaçomak</t>
  </si>
  <si>
    <t>Emirler-Şeker</t>
  </si>
  <si>
    <t>Daday İl Yolu İlt. Emirler-Şeker Grp.Ky.</t>
  </si>
  <si>
    <t>Ayvalar</t>
  </si>
  <si>
    <t>TRAPEZ KANAL ve KORUGE BORU</t>
  </si>
  <si>
    <t>307 m. trapez kanal ve 140 m. koruge boru</t>
  </si>
  <si>
    <t>Çerçi</t>
  </si>
  <si>
    <t>Dere</t>
  </si>
  <si>
    <t>KÖYİÇİ PARKE</t>
  </si>
  <si>
    <t>Pehlivan</t>
  </si>
  <si>
    <t>Hocalar Köyü</t>
  </si>
  <si>
    <t>Bekdemir Mah.Y.</t>
  </si>
  <si>
    <t>Demirtaş Köyü</t>
  </si>
  <si>
    <t>Paşaoğlu Mah.Y.</t>
  </si>
  <si>
    <t>Demirtaş Köyü (Ulus Yol ayrmı)</t>
  </si>
  <si>
    <t>Ahmetağa Mah.Y.</t>
  </si>
  <si>
    <t>Dizdarlı Köyü (Ulus Yol ayrmı)</t>
  </si>
  <si>
    <t>Aş.Zello Mahallesi</t>
  </si>
  <si>
    <t xml:space="preserve">124 Km. Greyderli Bakım </t>
  </si>
  <si>
    <t>Ericek Ky.</t>
  </si>
  <si>
    <t>Yapukçu-Haydarlı-Karaahmet-Mavili Ky.</t>
  </si>
  <si>
    <t>Edeler-Aybasan-Uzunyol Gr.Ky.</t>
  </si>
  <si>
    <t>Küçükmutlu Köyü</t>
  </si>
  <si>
    <t>Merkez Mah.Ky.</t>
  </si>
  <si>
    <t>Aybasan Köyü</t>
  </si>
  <si>
    <t>Yakınca Mah.Ky.</t>
  </si>
  <si>
    <t>140 Km.Greyderli Bakım</t>
  </si>
  <si>
    <t>Gürpelit Köyü</t>
  </si>
  <si>
    <t>Çetmi-Samanlıören</t>
  </si>
  <si>
    <t>Çetmi-Samanlıören Ky.</t>
  </si>
  <si>
    <t>Kırha-Çaykirpi Gr.Ky.</t>
  </si>
  <si>
    <t>Çoroğlu-Çit Gr.Ky.</t>
  </si>
  <si>
    <t>Yk.Emerce-Badembekdemir</t>
  </si>
  <si>
    <t>Yk.Emerce-Badembekdemir Ky.</t>
  </si>
  <si>
    <t>Çiftkıran-Çit Gr.Ky.</t>
  </si>
  <si>
    <t>Akseki-Bozarmut Gr.Ky.</t>
  </si>
  <si>
    <t>Yeniler</t>
  </si>
  <si>
    <t>Yalak-Kozluca Ky.</t>
  </si>
  <si>
    <t>Aş.Şehirören</t>
  </si>
  <si>
    <t>Aş.Şehirören Ky.</t>
  </si>
  <si>
    <t>Çiftkıran</t>
  </si>
  <si>
    <t>Sipahi Mah.Y.</t>
  </si>
  <si>
    <t>Demirci Mah.Y.</t>
  </si>
  <si>
    <t>Kargacık Mah.Y.</t>
  </si>
  <si>
    <t>Karapürçek</t>
  </si>
  <si>
    <t>İkipınar Mah.Y.</t>
  </si>
  <si>
    <t>Dikmendibi Mah.Y.</t>
  </si>
  <si>
    <t>Kızılcaelma Mah.Y.</t>
  </si>
  <si>
    <t>Yavuçkuyucağı</t>
  </si>
  <si>
    <t>Körpe Mah.Y.</t>
  </si>
  <si>
    <t>Celep</t>
  </si>
  <si>
    <t>Aş.Sıcaktarla mah.Y.</t>
  </si>
  <si>
    <t>120 km. Greyderli Bakım</t>
  </si>
  <si>
    <t>SANAT YAPISI (Büz)</t>
  </si>
  <si>
    <t>200 Adet Büz</t>
  </si>
  <si>
    <t>Karapürçek Ky.</t>
  </si>
  <si>
    <t>130 mt koruge boru alındı</t>
  </si>
  <si>
    <t>Çifter Köyü</t>
  </si>
  <si>
    <t>70 Km Greyderli B akım</t>
  </si>
  <si>
    <t>KÖYDES 2015 YILI İÇME SUYU İZLEME TABLOSU</t>
  </si>
  <si>
    <t>Yakabaşı Köyü</t>
  </si>
  <si>
    <t>Yakabaşı (Yayla)</t>
  </si>
  <si>
    <t>Fırıncık Köyü</t>
  </si>
  <si>
    <t>Aşağıfırıncık</t>
  </si>
  <si>
    <t>Osmançelebi</t>
  </si>
  <si>
    <t>Kurtderesi</t>
  </si>
  <si>
    <t>Bereketli-Merkez</t>
  </si>
  <si>
    <t>Gölcüğez-Merkez</t>
  </si>
  <si>
    <t>Kabacı-Murtazaoğlu    (Ek)</t>
  </si>
  <si>
    <t>Yeşilpınar-Merkez</t>
  </si>
  <si>
    <t>Çukurpelit Köyü</t>
  </si>
  <si>
    <t>Boğdam Köyü</t>
  </si>
  <si>
    <t>Sümenler Köyü</t>
  </si>
  <si>
    <t>Alınören Köyü</t>
  </si>
  <si>
    <t>Kirazlı Köyü</t>
  </si>
  <si>
    <t>Kayaören Köyü</t>
  </si>
  <si>
    <t>Sarıhacı Köyü</t>
  </si>
  <si>
    <t>DE</t>
  </si>
  <si>
    <t>Belen-Celepler-Çaykaşı-Damla-Gergen-Taşpınar-Tellikoz-Terke</t>
  </si>
  <si>
    <t>Belen</t>
  </si>
  <si>
    <t>Kç. Belen</t>
  </si>
  <si>
    <t>Celepler</t>
  </si>
  <si>
    <t>Demirci</t>
  </si>
  <si>
    <t>Oruçbeyoğlu</t>
  </si>
  <si>
    <r>
      <t xml:space="preserve">Çaykaşı </t>
    </r>
    <r>
      <rPr>
        <sz val="10"/>
        <rFont val="Arial"/>
        <family val="2"/>
        <charset val="162"/>
      </rPr>
      <t>(Kesüt-Köşlü)</t>
    </r>
  </si>
  <si>
    <t>Hasbeyler</t>
  </si>
  <si>
    <t>Soğandere</t>
  </si>
  <si>
    <t>Telli (Muratoğlu)</t>
  </si>
  <si>
    <t>Damla</t>
  </si>
  <si>
    <t>Gergen</t>
  </si>
  <si>
    <t>Taşpınar</t>
  </si>
  <si>
    <t>Şekerci</t>
  </si>
  <si>
    <t>Tellikoz</t>
  </si>
  <si>
    <t>Yeşilce (Yarvan)</t>
  </si>
  <si>
    <t>Terke Köyü</t>
  </si>
  <si>
    <t>Tatlıca Köyü</t>
  </si>
  <si>
    <t>Sıragömü Köyü</t>
  </si>
  <si>
    <t>Akıncılar Köyü</t>
  </si>
  <si>
    <t>Yeşilova Köyü</t>
  </si>
  <si>
    <t>Müslümler Köyü</t>
  </si>
  <si>
    <t>Yk.Güney Köyü</t>
  </si>
  <si>
    <t>Köklüdere Köyü</t>
  </si>
  <si>
    <t>Gemi Köyü</t>
  </si>
  <si>
    <t>Şehrimanlar Köyü</t>
  </si>
  <si>
    <t>Sofçular Köyü</t>
  </si>
  <si>
    <t>Dereyücek Köyü</t>
  </si>
  <si>
    <t>Akdağ Mah.</t>
  </si>
  <si>
    <t>Bakırcı Köyü</t>
  </si>
  <si>
    <t>Hoca mah.</t>
  </si>
  <si>
    <t>Sada Köyü</t>
  </si>
  <si>
    <t>Ömermeyoğlu</t>
  </si>
  <si>
    <t>Arapoğlu</t>
  </si>
  <si>
    <t>Hanifeoğlu</t>
  </si>
  <si>
    <t>Kırmacı Köyü</t>
  </si>
  <si>
    <t>Kuruoğlu Mah.</t>
  </si>
  <si>
    <t>Çömlektepe</t>
  </si>
  <si>
    <t>Yeşilköy</t>
  </si>
  <si>
    <t>Alacık</t>
  </si>
  <si>
    <t>Samancı</t>
  </si>
  <si>
    <t>Tomruk</t>
  </si>
  <si>
    <t>Gültepe</t>
  </si>
  <si>
    <t>Zümrüt</t>
  </si>
  <si>
    <t>Arslanca</t>
  </si>
  <si>
    <t>Kırmacı</t>
  </si>
  <si>
    <t>Üyük</t>
  </si>
  <si>
    <t xml:space="preserve">Keşlik-Merkez </t>
  </si>
  <si>
    <t>Ortasökü Karakestane Mah.</t>
  </si>
  <si>
    <t xml:space="preserve">Kutluca-Merkez </t>
  </si>
  <si>
    <t>Kızılcaelma-Y.Değirmenbaşı Mah.</t>
  </si>
  <si>
    <t xml:space="preserve">Tezcan-Merkez </t>
  </si>
  <si>
    <t>Koşmapınar Yayla Mah.</t>
  </si>
  <si>
    <t>Koşmapınar Kuz Mah.</t>
  </si>
  <si>
    <r>
      <t xml:space="preserve">İbrahim Köyü  Merkez   </t>
    </r>
    <r>
      <rPr>
        <b/>
        <sz val="10"/>
        <color indexed="40"/>
        <rFont val="Arial"/>
        <family val="2"/>
        <charset val="162"/>
      </rPr>
      <t>(Ek)</t>
    </r>
  </si>
  <si>
    <r>
      <t xml:space="preserve">Koşmapınar Köyü     </t>
    </r>
    <r>
      <rPr>
        <sz val="10"/>
        <color indexed="40"/>
        <rFont val="Arial"/>
        <family val="2"/>
        <charset val="162"/>
      </rPr>
      <t xml:space="preserve">    (EK)</t>
    </r>
  </si>
  <si>
    <r>
      <t xml:space="preserve"> Gülpınar Mah.        </t>
    </r>
    <r>
      <rPr>
        <b/>
        <sz val="10"/>
        <rFont val="Arial"/>
        <family val="2"/>
        <charset val="162"/>
      </rPr>
      <t xml:space="preserve">     </t>
    </r>
    <r>
      <rPr>
        <b/>
        <sz val="10"/>
        <color indexed="40"/>
        <rFont val="Arial"/>
        <family val="2"/>
        <charset val="162"/>
      </rPr>
      <t>(Ek)</t>
    </r>
  </si>
  <si>
    <t>Kezağzı Köyü</t>
  </si>
  <si>
    <t>Midilli Mah.</t>
  </si>
  <si>
    <t>SUYU YETERSİZ (Çeş.)</t>
  </si>
  <si>
    <t>Örtülü Mah.</t>
  </si>
  <si>
    <t>Toygarlı Köyü</t>
  </si>
  <si>
    <t>Gebeş Köyü</t>
  </si>
  <si>
    <t>Kalafat Köyü</t>
  </si>
  <si>
    <t>Çayyaka Köyü</t>
  </si>
  <si>
    <t>Celaller Köyü</t>
  </si>
  <si>
    <t>Çukurca Mah.</t>
  </si>
  <si>
    <t>Arıca Köyü</t>
  </si>
  <si>
    <t>Abdullahoğlu Mah.</t>
  </si>
  <si>
    <t>Karacakaya Köyü</t>
  </si>
  <si>
    <t>Ali Mah.</t>
  </si>
  <si>
    <t>Merkez Geçitli Mah.</t>
  </si>
  <si>
    <t>Karacakaya köyü</t>
  </si>
  <si>
    <t>Fındıklı Köyü</t>
  </si>
  <si>
    <t>Güneşler Köyü</t>
  </si>
  <si>
    <t>Çepni Köyü</t>
  </si>
  <si>
    <t>Kaşlıca Köyü</t>
  </si>
  <si>
    <t>Çatak Köyü</t>
  </si>
  <si>
    <t>Kavakören Köyü</t>
  </si>
  <si>
    <t>Duran Köyü</t>
  </si>
  <si>
    <t>Sarıca-Demirhan</t>
  </si>
  <si>
    <t>Yazıcımeydan</t>
  </si>
  <si>
    <t>Merkez-Meydan</t>
  </si>
  <si>
    <t>Tüfekci</t>
  </si>
  <si>
    <t>Merkez-Sipahi</t>
  </si>
  <si>
    <t>Keş</t>
  </si>
  <si>
    <t>Tüfekci-Merkez</t>
  </si>
  <si>
    <t>Sorkun-Merkez</t>
  </si>
  <si>
    <r>
      <t xml:space="preserve">Hasanşeyh-Bitiközü </t>
    </r>
    <r>
      <rPr>
        <sz val="10"/>
        <color indexed="17"/>
        <rFont val="Arial"/>
        <family val="2"/>
        <charset val="162"/>
      </rPr>
      <t>( EK)</t>
    </r>
  </si>
  <si>
    <t>Karaağaç-Merkez</t>
  </si>
  <si>
    <t>Bastak-Merkez</t>
  </si>
  <si>
    <t>Akılçalman-Buzağıveren</t>
  </si>
  <si>
    <t>Bayır-Yukarı Bayır Mah.</t>
  </si>
  <si>
    <t>Dereköy-Merkez</t>
  </si>
  <si>
    <t>Çavuşlu Köyü</t>
  </si>
  <si>
    <t xml:space="preserve">Baltıcak-Sinantekke Köyleri ve Şenlikpazaryeri </t>
  </si>
  <si>
    <t>Baltıcak Köyü</t>
  </si>
  <si>
    <t>Sinantekke Köyü</t>
  </si>
  <si>
    <t>Pazaryeri Mah.</t>
  </si>
  <si>
    <t>Karaoğlan Mahallesi</t>
  </si>
  <si>
    <t>Hasırlı Köyü</t>
  </si>
  <si>
    <t>Bozkoca Köyü</t>
  </si>
  <si>
    <t>Yazıbelen Köyü</t>
  </si>
  <si>
    <t>Şeyhbali Köyü</t>
  </si>
  <si>
    <t>Akdoğan Köyü</t>
  </si>
  <si>
    <t>Örenbaşı Köyü</t>
  </si>
  <si>
    <t>Kurukavak Mah.</t>
  </si>
  <si>
    <t>Aluçcular Mah.</t>
  </si>
  <si>
    <t>Kuz Mahallesi</t>
  </si>
  <si>
    <t>Danışman</t>
  </si>
  <si>
    <t>Karaman Mahallesi</t>
  </si>
  <si>
    <t>Gözalan Köyü</t>
  </si>
  <si>
    <t>Aşağımescit Köyü</t>
  </si>
  <si>
    <t>Gürmüdü Köyü</t>
  </si>
  <si>
    <t>Başköy-Merkez</t>
  </si>
  <si>
    <t>Gürmüdü-Merkez</t>
  </si>
  <si>
    <t>Denizgörülen-Merkez</t>
  </si>
  <si>
    <t>Açıklı Mah.</t>
  </si>
  <si>
    <t>Gökbelen</t>
  </si>
  <si>
    <t>Kavak Mah</t>
  </si>
  <si>
    <t>Aş. Akçasu Mah.</t>
  </si>
  <si>
    <t>Gökçeağaç-Sarıçalı Mah.</t>
  </si>
  <si>
    <t>Sirke Köyü</t>
  </si>
  <si>
    <t>Çakırçay Köyü</t>
  </si>
  <si>
    <t>Demircimüzzin Köyü</t>
  </si>
  <si>
    <t>Sarıalan Köyü</t>
  </si>
  <si>
    <t>Demircimüezzin Köyü</t>
  </si>
  <si>
    <t>Konacık Mah.</t>
  </si>
  <si>
    <t>Kirt Mah.</t>
  </si>
  <si>
    <t>Abdioğlu Mah.</t>
  </si>
  <si>
    <t>Sarıpınar</t>
  </si>
  <si>
    <t>Aşağı mah.</t>
  </si>
  <si>
    <t>Sünlük-Hocahacip-İnciğez-Çatalyazı-Örencik-Koçcuğaz-Akkirpi-Kızıleller</t>
  </si>
  <si>
    <t>Burçak (Makmarardı) Mah.</t>
  </si>
  <si>
    <t>İnciğez Köyü</t>
  </si>
  <si>
    <t>Çatalyazı Köyü</t>
  </si>
  <si>
    <t>Baklacı Mah.</t>
  </si>
  <si>
    <t>Ortaca mah.</t>
  </si>
  <si>
    <t>Yukarı-Çukurca (Pelki) Mah.</t>
  </si>
  <si>
    <t>Kızıleller Köyü</t>
  </si>
  <si>
    <t>Su Bulunamadı</t>
  </si>
  <si>
    <t>Korupınar Köyü</t>
  </si>
  <si>
    <t>Soğukpınar Köyü</t>
  </si>
  <si>
    <t>Alaca Köyü</t>
  </si>
  <si>
    <t>Selam Mah.</t>
  </si>
  <si>
    <t xml:space="preserve">Kayadibi </t>
  </si>
  <si>
    <t>Çulha Mah.</t>
  </si>
  <si>
    <t>Alacık -Ersizlerdere-İkizciler-Güllüce-Topçu Köyleri</t>
  </si>
  <si>
    <t>Çolak Mah.</t>
  </si>
  <si>
    <t>İnanlı Köyü</t>
  </si>
  <si>
    <t>Karaş Mah.</t>
  </si>
  <si>
    <t>Abut Mah.</t>
  </si>
  <si>
    <t>İlata Mah.</t>
  </si>
  <si>
    <t>Ustalı Mah.</t>
  </si>
  <si>
    <t>Ahlatköy, Ayvalar, Civciler, Damlaçay, Dursunlar, Esenli, Kaşçılar, Kemerler, Kıyık, Mescit</t>
  </si>
  <si>
    <t>Ahlat</t>
  </si>
  <si>
    <t>Benlisultan</t>
  </si>
  <si>
    <t>Hacıbaklar</t>
  </si>
  <si>
    <t>Yk.Ahlat</t>
  </si>
  <si>
    <t>Koşanlar</t>
  </si>
  <si>
    <t>Civciler (Karşıyaka)</t>
  </si>
  <si>
    <t>Emiroğlu</t>
  </si>
  <si>
    <t>İmamoğlu (Ecir+İmam)</t>
  </si>
  <si>
    <t>Kuloğlu</t>
  </si>
  <si>
    <t>Damlaçay (Timzan)</t>
  </si>
  <si>
    <t>Civelek</t>
  </si>
  <si>
    <t>Dursunlar</t>
  </si>
  <si>
    <t>Esenler</t>
  </si>
  <si>
    <t>Kabalı</t>
  </si>
  <si>
    <t>Esenli (Maraz)</t>
  </si>
  <si>
    <t>Kütükoğlu</t>
  </si>
  <si>
    <t>Sarıoğlu</t>
  </si>
  <si>
    <t>Kaşçılar</t>
  </si>
  <si>
    <t>Demirciler</t>
  </si>
  <si>
    <t>İmam</t>
  </si>
  <si>
    <t>Kemerler</t>
  </si>
  <si>
    <t>Göl</t>
  </si>
  <si>
    <t>Sütcüler</t>
  </si>
  <si>
    <t>Civek</t>
  </si>
  <si>
    <t>Kadı</t>
  </si>
  <si>
    <t>Mescit</t>
  </si>
  <si>
    <t>Koşanlı</t>
  </si>
  <si>
    <t>Etyemez</t>
  </si>
  <si>
    <t>Davutça</t>
  </si>
  <si>
    <t>Yeni</t>
  </si>
  <si>
    <t>Oğulköy</t>
  </si>
  <si>
    <t>Sarıkaya</t>
  </si>
  <si>
    <t>Karaevli</t>
  </si>
  <si>
    <t>Ağa</t>
  </si>
  <si>
    <t>Çuhacılar</t>
  </si>
  <si>
    <t>Tepe (Simitci)</t>
  </si>
  <si>
    <t>Bulacık</t>
  </si>
  <si>
    <t>Bana</t>
  </si>
  <si>
    <t>Budamış</t>
  </si>
  <si>
    <t>Kumarı</t>
  </si>
  <si>
    <t>Hocaköy</t>
  </si>
  <si>
    <t>Kasım</t>
  </si>
  <si>
    <t>Gömmece</t>
  </si>
  <si>
    <t>Gevrekli</t>
  </si>
  <si>
    <t>İbiler</t>
  </si>
  <si>
    <t>Sulusökü</t>
  </si>
  <si>
    <t>Acabalı</t>
  </si>
  <si>
    <t>Dereberçin</t>
  </si>
  <si>
    <t>Susuz</t>
  </si>
  <si>
    <t>Gökçukur</t>
  </si>
  <si>
    <t>Kireç</t>
  </si>
  <si>
    <t>Hacıilyas</t>
  </si>
  <si>
    <t>Hacıellez</t>
  </si>
  <si>
    <t>Başören</t>
  </si>
  <si>
    <t>Aş.Kaya</t>
  </si>
  <si>
    <t>Kurt</t>
  </si>
  <si>
    <t>Elmayakası</t>
  </si>
  <si>
    <t>Saykal (Saykan)</t>
  </si>
  <si>
    <t>Aşağı</t>
  </si>
  <si>
    <t>Çakır</t>
  </si>
  <si>
    <t>Durak</t>
  </si>
  <si>
    <t>Kantar</t>
  </si>
  <si>
    <t>Tepe</t>
  </si>
  <si>
    <t>Eceoğlu</t>
  </si>
  <si>
    <t>Hacı</t>
  </si>
  <si>
    <t>Taşanlar</t>
  </si>
  <si>
    <t>Taşlık</t>
  </si>
  <si>
    <t>Asarcık</t>
  </si>
  <si>
    <t>Çay</t>
  </si>
  <si>
    <t>Demirtaş-Kapancı-Uzla-Karacaören-Günberi Köyleri</t>
  </si>
  <si>
    <t>Kapancı-Merkez</t>
  </si>
  <si>
    <t>Garipler mah.</t>
  </si>
  <si>
    <t>Karacaören -Merkez</t>
  </si>
  <si>
    <t>Sorkuncuk- Merkez</t>
  </si>
  <si>
    <t>Yukarı Mah.</t>
  </si>
  <si>
    <t>Töre Mah.</t>
  </si>
  <si>
    <t>Celallı Köyü</t>
  </si>
  <si>
    <t>Celalli Köyü</t>
  </si>
  <si>
    <t>Edeler-Himmet-Büyükmutlu-Küçükmutlu-Demirkaya-Sefer-Dördül-Gürpelit Köyleri</t>
  </si>
  <si>
    <t>Edeler Köyü</t>
  </si>
  <si>
    <t>Himmet Köyü</t>
  </si>
  <si>
    <t>Büyükmutlu Köyü</t>
  </si>
  <si>
    <t>Demirkaya Demircim mah.</t>
  </si>
  <si>
    <t>Sefer Köyü</t>
  </si>
  <si>
    <t>Dördül Köyü</t>
  </si>
  <si>
    <t>Gürpelit Değirmenci mah.</t>
  </si>
  <si>
    <t>Eskioğlu</t>
  </si>
  <si>
    <t>Araboğlu-Bektaşoğlu Mah.</t>
  </si>
  <si>
    <t xml:space="preserve">Donalar </t>
  </si>
  <si>
    <t>Kanaoğlu Mah.</t>
  </si>
  <si>
    <t>Vakıfbelören</t>
  </si>
  <si>
    <t>Urgancı</t>
  </si>
  <si>
    <t>Kılavuz Mah.</t>
  </si>
  <si>
    <t>Kızılcaören</t>
  </si>
  <si>
    <t>Salmanlı Mah.</t>
  </si>
  <si>
    <t>Çiftlikköy</t>
  </si>
  <si>
    <t>Yk.Telli Mah.</t>
  </si>
  <si>
    <t>Hamzaoğlu</t>
  </si>
  <si>
    <t>Dolaydere Mah.</t>
  </si>
  <si>
    <t>Yoğunoluk</t>
  </si>
  <si>
    <t>Tembeller-Tepeardı Mah.</t>
  </si>
  <si>
    <t>Ayvalı</t>
  </si>
  <si>
    <t>Yk.Şehirören</t>
  </si>
  <si>
    <t>Karacaoğlu</t>
  </si>
  <si>
    <t xml:space="preserve">Armutlu </t>
  </si>
  <si>
    <t>Çetmi</t>
  </si>
  <si>
    <t>Boyundurcak</t>
  </si>
  <si>
    <t>Karnıaçık- Erencik Mh.</t>
  </si>
  <si>
    <t>Alamaşişli</t>
  </si>
  <si>
    <t>Olukbaşı - Hataplı</t>
  </si>
  <si>
    <t>Çoroğlu</t>
  </si>
  <si>
    <t>Ersil</t>
  </si>
  <si>
    <t>Kırha</t>
  </si>
  <si>
    <t>Akseki</t>
  </si>
  <si>
    <t>Karşı</t>
  </si>
  <si>
    <t>İncesu Köyü - Duşluk Mh.</t>
  </si>
  <si>
    <t>Dağbelören Köyü - İmam Mh.</t>
  </si>
  <si>
    <t>Sofular</t>
  </si>
  <si>
    <t>Sofular Köyü</t>
  </si>
  <si>
    <t>Alaçayır Mah.</t>
  </si>
  <si>
    <t xml:space="preserve">Sapaca </t>
  </si>
  <si>
    <t>Sapaca Köyü</t>
  </si>
  <si>
    <t xml:space="preserve">Aşağıdikmen </t>
  </si>
  <si>
    <t>Aşağıdikmen Köyü</t>
  </si>
  <si>
    <t>Mısmılağaç-Ahmetoğlu Köyleri</t>
  </si>
  <si>
    <t>Mısmılağaç Köyü</t>
  </si>
  <si>
    <t>sondaj çalışması bitti. Yeteri kadar su bulunamamıştır</t>
  </si>
  <si>
    <t>Ahmetoğlu Köyü</t>
  </si>
  <si>
    <t>Dağardı Köyü</t>
  </si>
  <si>
    <t>Avşar Mah.</t>
  </si>
  <si>
    <t>Bayat Köyü</t>
  </si>
  <si>
    <t>Taşkaynar Mah.</t>
  </si>
  <si>
    <t>Karabey Köyü</t>
  </si>
  <si>
    <t>Aşağı (Devrez) mah.</t>
  </si>
  <si>
    <t>Ortalıca</t>
  </si>
  <si>
    <t>Ortalıca (Belen mah.)</t>
  </si>
  <si>
    <t>Akbük-Yağcılar-Aş.Kayı-Kösen -Karabey-Zincirlikuyu köyleri</t>
  </si>
  <si>
    <t>Akbük Köyü</t>
  </si>
  <si>
    <t>Yağcılar Köyü</t>
  </si>
  <si>
    <t>Aş.Kayı Köyü</t>
  </si>
  <si>
    <t xml:space="preserve">Kösen Köyü </t>
  </si>
  <si>
    <t>Zincirlikuyu Köyü</t>
  </si>
  <si>
    <t>İncebel Köyü</t>
  </si>
  <si>
    <t>(31/12/2015)</t>
  </si>
  <si>
    <t>KÖYDES 2014 YILI KAPSAMINDA PLANLANAN İŞLERİN DURUMU 
(31.08.2016 TARİHİ İTİBARIYLA)</t>
  </si>
  <si>
    <t>2014 YILI ÖDENEK TAKİP CETVELİ</t>
  </si>
  <si>
    <t xml:space="preserve">                                                                                                                (31.08.2016 Tarihi İtibariyle)</t>
  </si>
  <si>
    <t>KÖYDES 2014 YILI YOL İZLEME TABLOSU</t>
  </si>
  <si>
    <t>31.08.2016 TARİHİ İTİBARİYLE</t>
  </si>
  <si>
    <t>Denizbükü-Arpalıkbaşı</t>
  </si>
  <si>
    <t>l. KAT ASFALT</t>
  </si>
  <si>
    <t>l. DERECE</t>
  </si>
  <si>
    <t>II. KAT ASFALT</t>
  </si>
  <si>
    <t>Elmaçukuru köyü</t>
  </si>
  <si>
    <t>Oluközü-Fırıncık-Akdivan</t>
  </si>
  <si>
    <t>Yeşilpınar Ky.</t>
  </si>
  <si>
    <t>Adalar-Tunuslar-Müsellimler</t>
  </si>
  <si>
    <t>Gölcüğez Ky</t>
  </si>
  <si>
    <t>Akıncılar- Cevizlik Ky.</t>
  </si>
  <si>
    <t>Akgeçit Ky.</t>
  </si>
  <si>
    <t>Erekli-Aksu Ky.</t>
  </si>
  <si>
    <t>Alınören Ky.</t>
  </si>
  <si>
    <t>Balçıkhisar Ky.</t>
  </si>
  <si>
    <t>Doğanpınar-Bahçecik-Alakaya Ky.</t>
  </si>
  <si>
    <t>Muhtelif köy yolları</t>
  </si>
  <si>
    <t>Huruçören Ky</t>
  </si>
  <si>
    <t>Diphan Mah.</t>
  </si>
  <si>
    <t>Köklüyurt Ky</t>
  </si>
  <si>
    <t>Saltuklu</t>
  </si>
  <si>
    <t>Gökçesu Köyü Yolu</t>
  </si>
  <si>
    <t>Çal Köyü</t>
  </si>
  <si>
    <t>Kapılı Mah.</t>
  </si>
  <si>
    <t>Cevizlik Köyü</t>
  </si>
  <si>
    <t>Harmancık Mah.Yolu</t>
  </si>
  <si>
    <t>Bektüre Köyü</t>
  </si>
  <si>
    <t>Ekincik Mah.Yolu</t>
  </si>
  <si>
    <t>Kemerler-Sarıhacı Grp.Ky.</t>
  </si>
  <si>
    <t>Çakıroğlu Ky.</t>
  </si>
  <si>
    <t>Evlek-Kırmacı-Gültepe Ky.</t>
  </si>
  <si>
    <t>İl Öz.İd. Tar.İhale Yapıldı</t>
  </si>
  <si>
    <t>Sıra-Kerpiçlik Ky.</t>
  </si>
  <si>
    <t>Gümürtler-Dereyücek-Saray Grp.Ky.</t>
  </si>
  <si>
    <t>Karahallar-Sarnıç Grp.Ky.</t>
  </si>
  <si>
    <t>Kırmacı-Maksut-Zümrüt Grp.Ky.</t>
  </si>
  <si>
    <t>Maden-Çömlektepe-Kervansaray Ky.</t>
  </si>
  <si>
    <t>Muhtelif Köyyollar</t>
  </si>
  <si>
    <t>255 Km Greyderli Bakım</t>
  </si>
  <si>
    <t>Görentaş Köy Yolu</t>
  </si>
  <si>
    <t>SANAT YAPISI (Korige Boru)</t>
  </si>
  <si>
    <t>140  Mt.Korige Boru(Bitti)</t>
  </si>
  <si>
    <t>Bayramgazi Köy İçi</t>
  </si>
  <si>
    <t xml:space="preserve">Isırganlık Mah </t>
  </si>
  <si>
    <t>Anbarcılar Ky.</t>
  </si>
  <si>
    <t>Sarıçiçek Köyü</t>
  </si>
  <si>
    <t>Kayalar Köyü</t>
  </si>
  <si>
    <t xml:space="preserve">GREYDERLİ BAKIM </t>
  </si>
  <si>
    <t>71 Km Greyderli bakım</t>
  </si>
  <si>
    <t>Gündoğan Ky.</t>
  </si>
  <si>
    <t>Öd. tutarı İl Öz.İd.aktarıldı</t>
  </si>
  <si>
    <t>Şenköy-Çamdibi Ky.</t>
  </si>
  <si>
    <t>Günebakan-Bozkuş-Ahmetli Grp.Ky.</t>
  </si>
  <si>
    <t>Pehlivanlı-Ağaçbükü Ky.</t>
  </si>
  <si>
    <t>Kayaardı-Derebağ Ky.</t>
  </si>
  <si>
    <t xml:space="preserve">Çakırlı </t>
  </si>
  <si>
    <t>Kıranlıkoz</t>
  </si>
  <si>
    <t xml:space="preserve"> Merkez</t>
  </si>
  <si>
    <t xml:space="preserve">Yurtbaşı </t>
  </si>
  <si>
    <t>Yurtbaşı - Kardere</t>
  </si>
  <si>
    <t xml:space="preserve">Merkez </t>
  </si>
  <si>
    <t xml:space="preserve">Gökçeören </t>
  </si>
  <si>
    <t>Gökçeören - Terzi - Hoca</t>
  </si>
  <si>
    <t>Yıldızalan</t>
  </si>
  <si>
    <t>Karakadı - Akbulut</t>
  </si>
  <si>
    <t>115 km Greydeli Bakım</t>
  </si>
  <si>
    <t>Çağlar-Kaymazlar Ky.</t>
  </si>
  <si>
    <t>Çepni-Paşalı Ky.</t>
  </si>
  <si>
    <t>Duran Ky.</t>
  </si>
  <si>
    <t>Kuğu-Köklüce-Canlar Grp.Ky.</t>
  </si>
  <si>
    <t>Kaşlıca-Doğan-Yenibeyler Ky.</t>
  </si>
  <si>
    <t>Çepni-Fındıklı Ky.</t>
  </si>
  <si>
    <t>Hacıreissökü</t>
  </si>
  <si>
    <t>Gaffar</t>
  </si>
  <si>
    <t>Muhtelif köyyolları</t>
  </si>
  <si>
    <t>40 Km Greyderli Bakım</t>
  </si>
  <si>
    <t>200 m3 yama</t>
  </si>
  <si>
    <t>Değirmencik-Dere Ky.</t>
  </si>
  <si>
    <t>Sorkun-Fettah-Helvacı Ky.</t>
  </si>
  <si>
    <t>Uyükören-Sorkuncuk</t>
  </si>
  <si>
    <t>Grup yolu</t>
  </si>
  <si>
    <t>Bolatlar-Akılçalman</t>
  </si>
  <si>
    <t>122 M3 Asfalt Yama</t>
  </si>
  <si>
    <t>Ertaş Köyü</t>
  </si>
  <si>
    <t>Merkez-Binbaşıoğlu Mah.Yolu</t>
  </si>
  <si>
    <t>Tüfekci Köyü</t>
  </si>
  <si>
    <t>Sipahi Mah. Yolu</t>
  </si>
  <si>
    <t>Görük Köyü</t>
  </si>
  <si>
    <t>Merkez-Yumurtacı Mah. Yolu</t>
  </si>
  <si>
    <t>Esenler-Gümüşlü Mah.Yolu</t>
  </si>
  <si>
    <t>Dereköy Köyü</t>
  </si>
  <si>
    <t>Merkez Mah.Yolu</t>
  </si>
  <si>
    <t>Örenbaşı Ky.</t>
  </si>
  <si>
    <t>l.DERECE</t>
  </si>
  <si>
    <t>Tekkekızıllar(Hışımlar) Ky.</t>
  </si>
  <si>
    <t>Akmescit-Karayazıcılar Grp.Ky.</t>
  </si>
  <si>
    <t>Kanlıabat-Güney Grp.Ky.</t>
  </si>
  <si>
    <t>Sarpunalınca Köyü</t>
  </si>
  <si>
    <t>1.DERECE</t>
  </si>
  <si>
    <t xml:space="preserve">Çakırlı-Gözalan </t>
  </si>
  <si>
    <t>Çakırlı Gözalan Ky.</t>
  </si>
  <si>
    <t>Ödenek İl Özel İdaresine Aktarıldı</t>
  </si>
  <si>
    <t>Baldıran Köyü</t>
  </si>
  <si>
    <t>Baldıran Merkez-İstek Mahallesi</t>
  </si>
  <si>
    <t>Düz Köyü</t>
  </si>
  <si>
    <t>Düz Ildız- Yayla Mahallesi</t>
  </si>
  <si>
    <t>Cumayanı- Başköy Grp.ky.</t>
  </si>
  <si>
    <t>38 M3 Asfalt Yama</t>
  </si>
  <si>
    <t>TESFİYE</t>
  </si>
  <si>
    <t>Gökçeağaç Ky.</t>
  </si>
  <si>
    <t>Kayabaşı Ky.</t>
  </si>
  <si>
    <t>Yeniboyundurcak Ky.</t>
  </si>
  <si>
    <t>Gökbelen-Bağdere Ky.</t>
  </si>
  <si>
    <t>Akçasu Ky.</t>
  </si>
  <si>
    <t>Yeniköy Ky.</t>
  </si>
  <si>
    <t>Bölükyazı Ky.</t>
  </si>
  <si>
    <t>Çiçekpınar Ky.</t>
  </si>
  <si>
    <t>Çatalyazı Ky.</t>
  </si>
  <si>
    <t>Sepetçioğlu</t>
  </si>
  <si>
    <t>Bedirgeriş</t>
  </si>
  <si>
    <t>Büyük</t>
  </si>
  <si>
    <t>66 Km.Greyderli Bakım</t>
  </si>
  <si>
    <t>65 M3 Asfalt Yama</t>
  </si>
  <si>
    <t xml:space="preserve">Muhtelif Köy yolları </t>
  </si>
  <si>
    <t>28 metre</t>
  </si>
  <si>
    <t>İkiyaka-Gökçevre-Hamit Ky.</t>
  </si>
  <si>
    <t>Çiçekyazı Ky.</t>
  </si>
  <si>
    <t>Hayrioğlu-Efendioğlu-Ortaca Ky.</t>
  </si>
  <si>
    <t>Dikili-Karacakaya Ky.</t>
  </si>
  <si>
    <t>Yukarıçaylı Ky.</t>
  </si>
  <si>
    <t>70 M3 Asfalt Yama</t>
  </si>
  <si>
    <t>Çamlıca-Çavuşoğlu Ky.</t>
  </si>
  <si>
    <t>Çamlıca-Çavuşoğlu</t>
  </si>
  <si>
    <t>Ersizler Ky.</t>
  </si>
  <si>
    <t>Ersizlerdere Ky.</t>
  </si>
  <si>
    <t>İkizciler-Sarpun Ky.</t>
  </si>
  <si>
    <t>Battallar Mh.Y.</t>
  </si>
  <si>
    <t>101 Km Greyderli Bakım</t>
  </si>
  <si>
    <t>Karadonu</t>
  </si>
  <si>
    <t>Beyalan-Çaybükü</t>
  </si>
  <si>
    <t>Akkaya-Evciler</t>
  </si>
  <si>
    <t>Akkaya-Allı-Kirenli-İbrahimli-Başören</t>
  </si>
  <si>
    <t>Girdallı-Tekke</t>
  </si>
  <si>
    <t>Kasım ayr.Bayındır</t>
  </si>
  <si>
    <t>Hamit ky.</t>
  </si>
  <si>
    <t>Alpagut</t>
  </si>
  <si>
    <t>Etyemez Yeni Mah.</t>
  </si>
  <si>
    <t>Ayrıca 1 ad. menfez yapımı iş kapsamında gerçekleştirildi</t>
  </si>
  <si>
    <t>Kırcalar</t>
  </si>
  <si>
    <t>Sada-Başköy</t>
  </si>
  <si>
    <t>Ayrıca 3 ad. menfez yapımı ve 66,50 m.koruge boru döşenmesi iş kapsamında gerçekleştirildi</t>
  </si>
  <si>
    <t>Karaş</t>
  </si>
  <si>
    <t>Hedenlioğlu</t>
  </si>
  <si>
    <t>766,00 m3 asfalt yama</t>
  </si>
  <si>
    <t>Üyükören-Karacaören Ky.</t>
  </si>
  <si>
    <t>Dy.İlt-Çavuş Ky.</t>
  </si>
  <si>
    <t>İl Özel İdaresi Hesaplarına aktarıldı</t>
  </si>
  <si>
    <t>Boğazkaya Ky.</t>
  </si>
  <si>
    <t>102 Km Greyderli Bakım</t>
  </si>
  <si>
    <t>Çerçiler Ky.</t>
  </si>
  <si>
    <t>1.Kat Asfalt yapıldı</t>
  </si>
  <si>
    <t>Karaçavuş Ky.</t>
  </si>
  <si>
    <t>İmrenler Ky.</t>
  </si>
  <si>
    <t>50 M3 Asfalt Yama</t>
  </si>
  <si>
    <t>39 Km Greyderli Bakım</t>
  </si>
  <si>
    <t>Sefer Ky.</t>
  </si>
  <si>
    <t>Ödeneği İl Öz. İd. Aktarıldı</t>
  </si>
  <si>
    <t>Uzunyol Ky.</t>
  </si>
  <si>
    <t>Alancık Ky.</t>
  </si>
  <si>
    <t>Aybasan Ky.</t>
  </si>
  <si>
    <t>Yakınca Mahallesi</t>
  </si>
  <si>
    <t>70 Km Greyderli bakım</t>
  </si>
  <si>
    <t>Kaygunca Ky.</t>
  </si>
  <si>
    <t>Kornapa Ky.</t>
  </si>
  <si>
    <t>Ayvalı Ky.</t>
  </si>
  <si>
    <t>Ersil-Celep Ky.</t>
  </si>
  <si>
    <t>Küçüksu Ky.</t>
  </si>
  <si>
    <t>Yk. Emerce-Aş.Emerce Ky.</t>
  </si>
  <si>
    <t>Alisaray-Köçekli Grp. Ky.</t>
  </si>
  <si>
    <t>85 M3 Asfalt Yama</t>
  </si>
  <si>
    <t>Tepedelik</t>
  </si>
  <si>
    <t>Aş.Emerce</t>
  </si>
  <si>
    <t>Aş.Çit</t>
  </si>
  <si>
    <t>SANAT YAPISI (İst.Duv.)</t>
  </si>
  <si>
    <t>İstinat Duvarı</t>
  </si>
  <si>
    <t>Kuyluş</t>
  </si>
  <si>
    <t>KÖPRÜ ÜSTÜ                                       (Korkuluk ve Güçlendirme)</t>
  </si>
  <si>
    <t>100 Km. Greyderli Bakım</t>
  </si>
  <si>
    <t>Akdeğirmen Köyü</t>
  </si>
  <si>
    <t>Pirçelebi Mah.Y.</t>
  </si>
  <si>
    <t>Alamabatak Köyü</t>
  </si>
  <si>
    <t>Alamabatak-Çaykirpi mah.Y.</t>
  </si>
  <si>
    <t>Gövrecik Ky.</t>
  </si>
  <si>
    <t xml:space="preserve">İl Öz. İdare hesabına yatırıldı. </t>
  </si>
  <si>
    <t>30 Mt.Korige Boru</t>
  </si>
  <si>
    <t>KÖYDES 2014 YILI İÇME SUYU İZLEME TABLOSU</t>
  </si>
  <si>
    <t>Akdivan</t>
  </si>
  <si>
    <t>Belen-Celepler-Çaykaşı-damla-Gergen-Taşpınar-Tellikoz-Terke</t>
  </si>
  <si>
    <t>BELEN</t>
  </si>
  <si>
    <t>Kç.Belen</t>
  </si>
  <si>
    <t>CELEPLER</t>
  </si>
  <si>
    <r>
      <t xml:space="preserve">ÇAYKAŞI </t>
    </r>
    <r>
      <rPr>
        <sz val="10"/>
        <rFont val="Arial"/>
        <family val="2"/>
        <charset val="162"/>
      </rPr>
      <t>(Kesüt-Köşlü)</t>
    </r>
  </si>
  <si>
    <t>DAMLA</t>
  </si>
  <si>
    <t>GERGEN</t>
  </si>
  <si>
    <t>TAŞPINAR</t>
  </si>
  <si>
    <t>TELLİKOZ</t>
  </si>
  <si>
    <t>TERKE</t>
  </si>
  <si>
    <t>Celaller</t>
  </si>
  <si>
    <r>
      <t xml:space="preserve">Güneşli </t>
    </r>
    <r>
      <rPr>
        <sz val="10"/>
        <rFont val="Arial"/>
        <family val="2"/>
        <charset val="162"/>
      </rPr>
      <t>(Sürdüve) Mah.</t>
    </r>
  </si>
  <si>
    <t>Arabacılar</t>
  </si>
  <si>
    <t>ARABACILAR</t>
  </si>
  <si>
    <t>Yakalı (Öteköy)</t>
  </si>
  <si>
    <t>Çavuşlu</t>
  </si>
  <si>
    <r>
      <t>ÇAVUŞLU</t>
    </r>
    <r>
      <rPr>
        <sz val="10"/>
        <rFont val="Arial"/>
        <family val="2"/>
        <charset val="162"/>
      </rPr>
      <t xml:space="preserve"> (Çavuş+Durali)</t>
    </r>
  </si>
  <si>
    <t>Baltıcak</t>
  </si>
  <si>
    <t>Yıldız (Kafer)</t>
  </si>
  <si>
    <t>Contay</t>
  </si>
  <si>
    <t>Cinit</t>
  </si>
  <si>
    <t>Kuzköy</t>
  </si>
  <si>
    <t>Ballıbeyoğlu</t>
  </si>
  <si>
    <r>
      <t>GÖKÇEAĞAÇ</t>
    </r>
    <r>
      <rPr>
        <sz val="10"/>
        <rFont val="Arial"/>
        <family val="2"/>
        <charset val="162"/>
      </rPr>
      <t xml:space="preserve"> (Hacıali)</t>
    </r>
  </si>
  <si>
    <t>Baloğlu</t>
  </si>
  <si>
    <t>Çaltıcak (Demirci)</t>
  </si>
  <si>
    <t>Çamlıca</t>
  </si>
  <si>
    <r>
      <t>ÇAMLICA</t>
    </r>
    <r>
      <rPr>
        <sz val="10"/>
        <rFont val="Arial"/>
        <family val="2"/>
        <charset val="162"/>
      </rPr>
      <t xml:space="preserve"> (Abladaş)</t>
    </r>
  </si>
  <si>
    <t>SUYU YETERSİZ(Çeşmeli)</t>
  </si>
  <si>
    <t>Atabeyli-Çorak</t>
  </si>
  <si>
    <r>
      <t>ATABEYLİ</t>
    </r>
    <r>
      <rPr>
        <sz val="10"/>
        <rFont val="Arial"/>
        <family val="2"/>
        <charset val="162"/>
      </rPr>
      <t xml:space="preserve"> (Abdireis-Hacanoz)</t>
    </r>
  </si>
  <si>
    <t>ÖDENEĞİN YETMEYEN MİKTARI İL ÖZ. İD. TARAFINDAN GÖND. ÖDENEK İLE TAMAMLANMIŞTIR.</t>
  </si>
  <si>
    <t>Çorak</t>
  </si>
  <si>
    <t>Yaka</t>
  </si>
  <si>
    <t>Kutluca</t>
  </si>
  <si>
    <t>Kaptaj+Toplama Odası+İsale</t>
  </si>
  <si>
    <t>Corumlu</t>
  </si>
  <si>
    <t>CORUMLU</t>
  </si>
  <si>
    <t>Terfi+ENH</t>
  </si>
  <si>
    <t>Yemişçi</t>
  </si>
  <si>
    <t>Ortaköy</t>
  </si>
  <si>
    <t>ORTAKÖY</t>
  </si>
  <si>
    <t>Kavacık (Karacık)</t>
  </si>
  <si>
    <t>Ayvat</t>
  </si>
  <si>
    <t>YARÖREN</t>
  </si>
  <si>
    <t>KARAEVLİ</t>
  </si>
  <si>
    <t>Sondaj</t>
  </si>
  <si>
    <t>KARAKUZ</t>
  </si>
  <si>
    <r>
      <t>KAYABÜKÜ</t>
    </r>
    <r>
      <rPr>
        <sz val="10"/>
        <rFont val="Arial"/>
        <family val="2"/>
        <charset val="162"/>
      </rPr>
      <t xml:space="preserve"> (Körçüş)</t>
    </r>
  </si>
  <si>
    <t>Kırtı (Kazla-Orta)</t>
  </si>
  <si>
    <t>Sondaj yapıldı</t>
  </si>
  <si>
    <t>Dizdarlı</t>
  </si>
  <si>
    <t>DİZDARLI</t>
  </si>
  <si>
    <t>Esentepe</t>
  </si>
  <si>
    <t>Demirci Mah</t>
  </si>
  <si>
    <t>Sarıkavak</t>
  </si>
  <si>
    <t xml:space="preserve">Kadı </t>
  </si>
  <si>
    <t>Kızılkese</t>
  </si>
  <si>
    <t>Bekdemirekşi</t>
  </si>
  <si>
    <t>Donalar</t>
  </si>
  <si>
    <t>Kanaoğlu</t>
  </si>
  <si>
    <t>Olukbaşı</t>
  </si>
  <si>
    <t>Yk.Dikmen</t>
  </si>
  <si>
    <t>YUKARIDİKMEN</t>
  </si>
  <si>
    <t>Gökçeöz</t>
  </si>
  <si>
    <t>GÖKÇEÖZ</t>
  </si>
  <si>
    <r>
      <t>ÇAYBAŞI</t>
    </r>
    <r>
      <rPr>
        <sz val="10"/>
        <rFont val="Arial"/>
        <family val="2"/>
        <charset val="162"/>
      </rPr>
      <t xml:space="preserve"> (Orta)</t>
    </r>
  </si>
  <si>
    <t>Camili</t>
  </si>
  <si>
    <t>Gökomuz</t>
  </si>
  <si>
    <t>GÖKOMUZ</t>
  </si>
  <si>
    <t>KÖYDES 2014 YILI KÜÇÜK ÖLÇEKLİ SULAMA İZLEME TABLOSU</t>
  </si>
  <si>
    <t>KÖYDES 2014 YILI ATIKSU İZLEME TABLOSU</t>
  </si>
  <si>
    <t>31/12/2014 İTİBARİYLE İLİNİZDE YER ALAN SUSUZ ÜNİTELERİN İZLEME CETVELİ</t>
  </si>
  <si>
    <t>31/12/2014 İTİBARİYLE İLİMİZDE YER ALAN HAM VE TESVİYE YOLLAR İZLEME CETVELİ</t>
  </si>
  <si>
    <t>Batarlar mhy. -  Karaman ky. arası bağlantı Yolu</t>
  </si>
  <si>
    <t>(31.12.2014)</t>
  </si>
  <si>
    <t>KÖYDES 2013 YILI KAPSAMINDA PLANLANAN İŞLERİN DURUMU 
(31.08.2016 TARİHİ İTİBARIYLA)</t>
  </si>
  <si>
    <r>
      <t>İLİ</t>
    </r>
    <r>
      <rPr>
        <b/>
        <sz val="8"/>
        <rFont val="Arial Narrow"/>
        <family val="2"/>
        <charset val="162"/>
      </rPr>
      <t xml:space="preserve">:                   </t>
    </r>
    <r>
      <rPr>
        <b/>
        <sz val="9"/>
        <rFont val="Arial Narrow"/>
        <family val="2"/>
        <charset val="162"/>
      </rPr>
      <t xml:space="preserve"> KASTAMONU</t>
    </r>
  </si>
  <si>
    <r>
      <t>İLİ</t>
    </r>
    <r>
      <rPr>
        <b/>
        <sz val="9"/>
        <rFont val="Arial Narrow"/>
        <family val="2"/>
        <charset val="162"/>
      </rPr>
      <t>:               KASTAMONU</t>
    </r>
  </si>
  <si>
    <t>FOSSEPTİK KAPASİTESİ</t>
  </si>
  <si>
    <t>250 KİŞİLİK</t>
  </si>
  <si>
    <t>500 KİŞİLİK</t>
  </si>
  <si>
    <t>1000 KİŞİLİK</t>
  </si>
  <si>
    <t>1500 KİŞİLİK</t>
  </si>
  <si>
    <t>VİDANJÖR ALIMI</t>
  </si>
  <si>
    <r>
      <t xml:space="preserve">İLİ:         </t>
    </r>
    <r>
      <rPr>
        <b/>
        <sz val="9"/>
        <rFont val="Arial Narrow"/>
        <family val="2"/>
        <charset val="162"/>
      </rPr>
      <t>KASTAMONU</t>
    </r>
  </si>
  <si>
    <r>
      <t xml:space="preserve">İLİ:          </t>
    </r>
    <r>
      <rPr>
        <b/>
        <sz val="9"/>
        <rFont val="Arial Narrow"/>
        <family val="2"/>
        <charset val="162"/>
      </rPr>
      <t>KASTAMONU</t>
    </r>
  </si>
  <si>
    <t>2013 YILI ÖDENEK TAKİP CETVELİ</t>
  </si>
  <si>
    <t>(31.08.2016)</t>
  </si>
  <si>
    <t>İLİ:             KASTAMONU</t>
  </si>
  <si>
    <t>KÖYDES 2013 YILI YOL İZLEME TABLOSU</t>
  </si>
  <si>
    <r>
      <t xml:space="preserve">NİTELİĞİ 
</t>
    </r>
    <r>
      <rPr>
        <b/>
        <sz val="9"/>
        <rFont val="Arial TUR"/>
        <charset val="162"/>
      </rPr>
      <t>(YENİ YOL", "YOL STANDARDININ GELİŞTİRİLMESİ" veya "BAKIM ve ONARIM)</t>
    </r>
  </si>
  <si>
    <r>
      <t>m</t>
    </r>
    <r>
      <rPr>
        <vertAlign val="superscript"/>
        <sz val="9"/>
        <rFont val="Arial"/>
        <family val="2"/>
        <charset val="162"/>
      </rPr>
      <t>2</t>
    </r>
  </si>
  <si>
    <t>Denizbükü-Altıkulaç-Yemeni-Akçam-Elmaçukuru Gr. Ky.</t>
  </si>
  <si>
    <t>20 m3 ASFALT YAMA</t>
  </si>
  <si>
    <t>Oluközü-Akçakese-Fırıncık-Akdivan Grup Yolu</t>
  </si>
  <si>
    <t>Oluközü-Akçakese-Fırıncık-
Akdivan Grup Yolu</t>
  </si>
  <si>
    <t>I. KAT ASFALT</t>
  </si>
  <si>
    <t>Oluközü-Akçakese-Fırıncık-
Akdivan Grup Yolu-Paşaoğlu Mevkiisi</t>
  </si>
  <si>
    <t>MALZEMELİ BAKIM</t>
  </si>
  <si>
    <t>23,4 m3 ASFALT YAMA</t>
  </si>
  <si>
    <t>Akdivan Köyü</t>
  </si>
  <si>
    <t>Ornu</t>
  </si>
  <si>
    <t>SANAT YAPISI               (Korige Boru)</t>
  </si>
  <si>
    <t>28 Mt.Korige Boru</t>
  </si>
  <si>
    <t xml:space="preserve">Boyalı-Kışla-Güzlük-Okluk </t>
  </si>
  <si>
    <t>1 KAT ASFALT</t>
  </si>
  <si>
    <t>485 m3 ASFALT YAMA BİTTİ</t>
  </si>
  <si>
    <t>Serdar</t>
  </si>
  <si>
    <t>Derekışla</t>
  </si>
  <si>
    <t>Alakaya</t>
  </si>
  <si>
    <t xml:space="preserve">Palazlar </t>
  </si>
  <si>
    <t>Palazlar</t>
  </si>
  <si>
    <t>Kirazlı</t>
  </si>
  <si>
    <t>Karakaya</t>
  </si>
  <si>
    <t>Karadere Mah</t>
  </si>
  <si>
    <t xml:space="preserve">Aşağı -Y.Ilıpınar </t>
  </si>
  <si>
    <t>Kıyıdibi</t>
  </si>
  <si>
    <t>Durmuşoğlu Mah.</t>
  </si>
  <si>
    <t>Yeşilova</t>
  </si>
  <si>
    <t>iğdir</t>
  </si>
  <si>
    <t>İğdir</t>
  </si>
  <si>
    <t>Üyük-Saray-Dereyücek Grup Yolu</t>
  </si>
  <si>
    <t>Dereyücek -Saray Grup yolu</t>
  </si>
  <si>
    <t>320 m3 ASFALT YAMA</t>
  </si>
  <si>
    <t>Samancı-Tomruk Grup yolu</t>
  </si>
  <si>
    <t>Kızgıncık Mah.</t>
  </si>
  <si>
    <t>350 Mt.Korige Boru</t>
  </si>
  <si>
    <t>Çakıroğlu Köyü</t>
  </si>
  <si>
    <t>STABİLİZE (FİLLER)</t>
  </si>
  <si>
    <t>Topuk -Başakçay Grp Yolu</t>
  </si>
  <si>
    <t>Topuk -Başakçay Gr.Y</t>
  </si>
  <si>
    <t>80 KM GREYDERLİ BAKIM</t>
  </si>
  <si>
    <t>Işığan</t>
  </si>
  <si>
    <t xml:space="preserve">372 m. KORİGE BORU 
</t>
  </si>
  <si>
    <t>Kayalar</t>
  </si>
  <si>
    <t>Köseali</t>
  </si>
  <si>
    <t>Ortasökü</t>
  </si>
  <si>
    <t>Sarıcaerik Mah.</t>
  </si>
  <si>
    <t>BİTTİ.</t>
  </si>
  <si>
    <t>Keşlik-Merkez-Dursun</t>
  </si>
  <si>
    <t>ll. KAT ASFALT</t>
  </si>
  <si>
    <t>Işığan Köyü</t>
  </si>
  <si>
    <t>Işığan Köy Yolu</t>
  </si>
  <si>
    <t>Günvakti  Köyü</t>
  </si>
  <si>
    <t>Günvakti Köy Yolu</t>
  </si>
  <si>
    <t>Beltepe</t>
  </si>
  <si>
    <t>Doğankaya-İshakça</t>
  </si>
  <si>
    <t>Doğankaya-İshakça Gr.Ky.</t>
  </si>
  <si>
    <t>Aydıncık</t>
  </si>
  <si>
    <t>Aydıncık-Kocataş</t>
  </si>
  <si>
    <t>Döngelce</t>
  </si>
  <si>
    <t>Olucak-Çukurçal</t>
  </si>
  <si>
    <t>Olucak-Çukurçal Gr.Ky.</t>
  </si>
  <si>
    <t>Asfalt Kısmen Bozulduğundan tekrar yapılıncaya kadar artan ödenek bloke edilmiştir.(2016 yılında yapılacak.)</t>
  </si>
  <si>
    <t>Kovanören-Pehlivanlı</t>
  </si>
  <si>
    <t>Kovanören-Pehlivanlı Gr.Ky.</t>
  </si>
  <si>
    <t>İlyasbey</t>
  </si>
  <si>
    <t>İlyasbey-Yalı</t>
  </si>
  <si>
    <t>Gündoğan</t>
  </si>
  <si>
    <t>Günebakan</t>
  </si>
  <si>
    <t>İshakça-Üçağıl Gr.Y.</t>
  </si>
  <si>
    <t>Dağlı-Çukurçal Gr.Y.</t>
  </si>
  <si>
    <t>Kumköy</t>
  </si>
  <si>
    <t>Tüm Köyyolları</t>
  </si>
  <si>
    <t xml:space="preserve">100 Km.Greyderli Bakım </t>
  </si>
  <si>
    <t>Beşevler</t>
  </si>
  <si>
    <t>Derebağ</t>
  </si>
  <si>
    <t>Derebağ - Yelce</t>
  </si>
  <si>
    <t xml:space="preserve">Baltacı - Değirmençayı </t>
  </si>
  <si>
    <t>Yemişli</t>
  </si>
  <si>
    <t>144 m. KORİGE BORU</t>
  </si>
  <si>
    <t>182 m3 ASFALT YAMA</t>
  </si>
  <si>
    <t>Çatak</t>
  </si>
  <si>
    <t>Kete-Butlar</t>
  </si>
  <si>
    <t>Sökü</t>
  </si>
  <si>
    <t>Paşalı</t>
  </si>
  <si>
    <t>Yabu-Mustaoğlu-Kadıoğlu</t>
  </si>
  <si>
    <t>Tüccar-Güney</t>
  </si>
  <si>
    <t>Elmayazı</t>
  </si>
  <si>
    <t>Karamık Gr.Ky.</t>
  </si>
  <si>
    <t>Yazıcımeydan-Sorkun-Hasanşeyh</t>
  </si>
  <si>
    <t>Çamlıbel-Çamkonak</t>
  </si>
  <si>
    <t>Çamlıbel-Çamkonak Gr.Ky.</t>
  </si>
  <si>
    <t>SANAT YAPISI               (İstinat Duvarı)</t>
  </si>
  <si>
    <t>Sorkun-Hasanşeyh</t>
  </si>
  <si>
    <t>SANAT YAPISI             (Trapez Kanal)</t>
  </si>
  <si>
    <t>120 m. TRAPEZ KANAL</t>
  </si>
  <si>
    <t>Okluk</t>
  </si>
  <si>
    <t>Merkez-Sarnıç</t>
  </si>
  <si>
    <t>Çayözü Gr.Ky.</t>
  </si>
  <si>
    <t>60 m3 ASFALT YAMA</t>
  </si>
  <si>
    <t>Ertaş</t>
  </si>
  <si>
    <t>Üyüçek</t>
  </si>
  <si>
    <t>Davut</t>
  </si>
  <si>
    <t>Bezirkan</t>
  </si>
  <si>
    <t>Grp.Yolu</t>
  </si>
  <si>
    <t>SANAT YAPISI(Trapez Kanal)</t>
  </si>
  <si>
    <t>0,00</t>
  </si>
  <si>
    <t>50 M. TRAPEZ KANAL</t>
  </si>
  <si>
    <t>Arabacılar-Çayözü</t>
  </si>
  <si>
    <t>Sarpun</t>
  </si>
  <si>
    <t>Aşağı-Yukarı-Karabeyler</t>
  </si>
  <si>
    <t>Demirhan</t>
  </si>
  <si>
    <t>Beykoz-Fasıllar</t>
  </si>
  <si>
    <t>Beykoz,Memeren,Karalar,Karapınar</t>
  </si>
  <si>
    <t>Köşeler Grup</t>
  </si>
  <si>
    <t>Köşeler Grup Yolu</t>
  </si>
  <si>
    <t>Selalmaz - Çavuşlu</t>
  </si>
  <si>
    <t>Grup Yolu</t>
  </si>
  <si>
    <t>Merkez,Kayımoğlu,Kiraz Yolu</t>
  </si>
  <si>
    <t xml:space="preserve">Değirmencik </t>
  </si>
  <si>
    <t>Çamkonak</t>
  </si>
  <si>
    <t>Yaylacık(Söğüdek) Mah.Yolu</t>
  </si>
  <si>
    <t xml:space="preserve">Budaklı </t>
  </si>
  <si>
    <t>Merkez Ulu</t>
  </si>
  <si>
    <t>Kızılörencik(Afurözü)</t>
  </si>
  <si>
    <t>Afurözü</t>
  </si>
  <si>
    <t>Sarıçam (Merkez)</t>
  </si>
  <si>
    <t>Bezirkan-Üyükören-Sorkuncuk</t>
  </si>
  <si>
    <t>Aşa,Orta,Yeşil,Fakmaören</t>
  </si>
  <si>
    <t>Habeşli Gr.Ky.</t>
  </si>
  <si>
    <t>Habeşli-Yenikomşu-Yukarı-Üçkardeş Gr.Ky.</t>
  </si>
  <si>
    <t>Bozkoca Yazıbelen-Akçapınar</t>
  </si>
  <si>
    <t>Bozkoca Yazıbelen-Akçapınar Gr.Ky.</t>
  </si>
  <si>
    <t>25 m3 ASFALT YAMA</t>
  </si>
  <si>
    <t>Kasaplar-Başakpınar ve Laçin</t>
  </si>
  <si>
    <t>Kasaplar-Kınık-Hasırlı Başakpınar Gr.Ky.</t>
  </si>
  <si>
    <t>35 m3 ASFALT YAMA</t>
  </si>
  <si>
    <t>Belovacık Gr.Ky.</t>
  </si>
  <si>
    <t>Laçin-Çorbacı-Belovacık Gr.Ky.</t>
  </si>
  <si>
    <t>40 m3 ASFALT YAMA</t>
  </si>
  <si>
    <t>Akmescit -Solakoğlu-Topallar-Aşıklar-Tırkış-Yıldız Gr.Ky.</t>
  </si>
  <si>
    <t>Sarıyonca-Küpler Ky.</t>
  </si>
  <si>
    <t>Sarpunalınca Ky.</t>
  </si>
  <si>
    <t>Ahlatcık-Saraydurak</t>
  </si>
  <si>
    <t>Habeşli-Üçkardeş Grp.Y.</t>
  </si>
  <si>
    <t>Kadıoğlu-Demirci Grp.Y.</t>
  </si>
  <si>
    <t>Örenbaşı Köyü Yolu</t>
  </si>
  <si>
    <t>Cide Dy.İlt Boğazcık-Gökçe-Yassıkışla Gr.Ky.</t>
  </si>
  <si>
    <t>Cide Dy. İlt İlt-Boğazcık-Gökçe-Yassıkışla Gr. Ky.</t>
  </si>
  <si>
    <t>Gözalan</t>
  </si>
  <si>
    <t>Merkez-Evköz</t>
  </si>
  <si>
    <t>Belyaka</t>
  </si>
  <si>
    <t>Belyaka Merkez</t>
  </si>
  <si>
    <t>KÖYİÇİ</t>
  </si>
  <si>
    <t>Çakırlı</t>
  </si>
  <si>
    <t>Çakırlı köyü Poyraaltı Mevkii</t>
  </si>
  <si>
    <t>Gözalan-Cide İlçe Sınırı Kındıralık Bağlantı Yolu</t>
  </si>
  <si>
    <t>80 Km. GREYDERLİ BAKIM</t>
  </si>
  <si>
    <t>300 Adet Büz</t>
  </si>
  <si>
    <t>Düzağaç-Ekecek-Başköy Gr.Ky.</t>
  </si>
  <si>
    <t>İl yolu ilt.Çakırlı Merkez ve Evşen mahallesi</t>
  </si>
  <si>
    <t>İl yolu ilt Çakırlı Merkez ve Evşen mahallesi</t>
  </si>
  <si>
    <t>Düzağaç_Erencik-Ekecek Kazıklı Mah.</t>
  </si>
  <si>
    <t>Danışman Merkez ve Karaman Mah.</t>
  </si>
  <si>
    <t>200 Km. GREYDERLİ BAKIM</t>
  </si>
  <si>
    <t>Demircimüezzin-Gökbelen</t>
  </si>
  <si>
    <t>Çaybaşı-Consuz-Serdaroğlu-Sarıseki-Kayadibi</t>
  </si>
  <si>
    <t>Bağdere-Gökbelen</t>
  </si>
  <si>
    <t>140 m. KORİGE BORU</t>
  </si>
  <si>
    <t>Yeniköy Köyyolu</t>
  </si>
  <si>
    <t>Kavak Köyü</t>
  </si>
  <si>
    <t>Karakoç Mah.</t>
  </si>
  <si>
    <t>Sarıalan Köyyolu</t>
  </si>
  <si>
    <t>Koçcuğaz-Haydarlar</t>
  </si>
  <si>
    <t xml:space="preserve">Koçcuğaz-Haydarlar Gr.Ky. </t>
  </si>
  <si>
    <t>Akkirpi-Dağyolu</t>
  </si>
  <si>
    <t>Akkirpi-Dağyolu Gr.Ky.</t>
  </si>
  <si>
    <t>Program değişikiliği ile 3 km
 ye düşürüldü ve tamamlandı.</t>
  </si>
  <si>
    <t xml:space="preserve">Kızıleller </t>
  </si>
  <si>
    <t>Dere-Kavak Mah. Yolu</t>
  </si>
  <si>
    <t>Kooçcuğaz</t>
  </si>
  <si>
    <t>Yağmurlu Mah.</t>
  </si>
  <si>
    <t>Obruk</t>
  </si>
  <si>
    <t>Dereyayla</t>
  </si>
  <si>
    <t>Çiçekpınar-Kapaklı</t>
  </si>
  <si>
    <t>Çiçekpınar-Kapaklı Gr.Ky.</t>
  </si>
  <si>
    <t xml:space="preserve">Muhtelif Köyyolları </t>
  </si>
  <si>
    <t>106 Km. GREYDERLİ BAKIM</t>
  </si>
  <si>
    <t xml:space="preserve">  61 m3 ASFALT YAMA</t>
  </si>
  <si>
    <t>Yağmurlu Köy yolu</t>
  </si>
  <si>
    <t>Hocahacip Köy yolu</t>
  </si>
  <si>
    <t>Örencik</t>
  </si>
  <si>
    <t>Merkez-Köy İçi</t>
  </si>
  <si>
    <t>Yolüstü-Karabey-Çiçekyazı-Salcıoğlu Gr.Ky.</t>
  </si>
  <si>
    <t>Sakalar-Yukarı</t>
  </si>
  <si>
    <t>321 m3 ASFALT YAMA</t>
  </si>
  <si>
    <t>Hayrioğlu Köyü</t>
  </si>
  <si>
    <t>Deliktaş Köyü</t>
  </si>
  <si>
    <t>Armutça Mah.</t>
  </si>
  <si>
    <t>Yakaboyu</t>
  </si>
  <si>
    <t>İskelle</t>
  </si>
  <si>
    <t>Hacıibrahim-Deliktaş</t>
  </si>
  <si>
    <t>Merkez grup yolu</t>
  </si>
  <si>
    <t>Karaman Gr.Ky.</t>
  </si>
  <si>
    <t>Aş.Çatak</t>
  </si>
  <si>
    <t>Ersizlerdere, Alacık, Afşarimam, Afşargüney, Kösreli, Koyunkırtık, Güllüce, Güney, Karadonu, İkizciler, Uzunöz, Topcu, Kayaardı, Karaman, Battallar</t>
  </si>
  <si>
    <t>İmralı-İğdir</t>
  </si>
  <si>
    <t>Avcıpınar</t>
  </si>
  <si>
    <t>Beşören-Avcıpınar</t>
  </si>
  <si>
    <t>Beşören</t>
  </si>
  <si>
    <t>Beşören-Aşağıkışla</t>
  </si>
  <si>
    <t>450 Adet BÜZ</t>
  </si>
  <si>
    <t>Uzunöz</t>
  </si>
  <si>
    <t>Karaman-Başören Gr.Ky.</t>
  </si>
  <si>
    <t>Yolkonak-Yk.Elyakut Gr.Ky.</t>
  </si>
  <si>
    <t>Yolkonak-Aş.İsmailli ayr.</t>
  </si>
  <si>
    <t>Hoca-Mola Gr.Ky.</t>
  </si>
  <si>
    <t>Hoca-Molla</t>
  </si>
  <si>
    <t>Kuzyaka-Kurtkayı Gr.Ky. İlt Karakuz-Bayındır Gr.Ky.</t>
  </si>
  <si>
    <t>Kuzyaka-Kurtkayı Gr.Ky. İlt Münevverler Mah.(Sahip)-Derviş Mah.(Sahip)-Kasım Mah. (Karakuz) ayr.</t>
  </si>
  <si>
    <t>Taşköprü Dy. İlt Hatipköy</t>
  </si>
  <si>
    <t>Taşköprü Dy.ilt Hatipköy</t>
  </si>
  <si>
    <t>Halaçlı Gr.ky. İlt Kuşkara</t>
  </si>
  <si>
    <t>Taşköprü Dy.İlt Halaçlı Gr.Ky.</t>
  </si>
  <si>
    <t>Taşköprü Dy.İlt Halaçlı</t>
  </si>
  <si>
    <t>Aş.İsmailli ayr.-Keremli-Köklü-Corumlu Gr.Ky. İlt. İl Yolu</t>
  </si>
  <si>
    <t>Tosya İl yolu İlt Aş.Sapaca Mah.</t>
  </si>
  <si>
    <t>Daday İl Y. İlt Kasaba-Hacışaban-Başköy</t>
  </si>
  <si>
    <t>Batı Çevre Yolu İlt Çerçiköy</t>
  </si>
  <si>
    <t>Daday İl Yolu İlt Gölköy</t>
  </si>
  <si>
    <t>İnceboğaz-Kovalca Gr.Ky.</t>
  </si>
  <si>
    <t>720 m3 ASFALT YAMA</t>
  </si>
  <si>
    <t>Çakıllı</t>
  </si>
  <si>
    <t>Hacıosman</t>
  </si>
  <si>
    <t>Tosya Dy.ilt Girdallı ve Tekke Ky.ayr.</t>
  </si>
  <si>
    <t>Kasım Mah.(Karakuz) ayr. ilt. Bayındır</t>
  </si>
  <si>
    <t>Kuzyaka-Parmaklıtürbe Gr.Ky.ayr. Hamit</t>
  </si>
  <si>
    <t>Alpagut Köyiçi</t>
  </si>
  <si>
    <t>Yılancı-Göbel Mah. (Yılancı)</t>
  </si>
  <si>
    <t>KÖPRÜ TİPİ MENFEZ</t>
  </si>
  <si>
    <t>Yolkonak-Karadere Gr.Ky.</t>
  </si>
  <si>
    <t>KÖPRÜ TAHKİMATI</t>
  </si>
  <si>
    <t>Terzi-Obruk Gr.Ky.</t>
  </si>
  <si>
    <t>Yk.Kuyucak</t>
  </si>
  <si>
    <t>Aş.Elyakut</t>
  </si>
  <si>
    <t>Alçıcılar-Gürleyik Ky.</t>
  </si>
  <si>
    <t>Yolkonak-Yk. Elyakut Gr.Ky.</t>
  </si>
  <si>
    <t>Corumlu Ky.ayr</t>
  </si>
  <si>
    <t>Eşen</t>
  </si>
  <si>
    <t>Kovalca</t>
  </si>
  <si>
    <t>Kırışoğlu</t>
  </si>
  <si>
    <t>Kırışoğlu-Pelitçik Ky.</t>
  </si>
  <si>
    <t>Örenyeri</t>
  </si>
  <si>
    <t>Yunus</t>
  </si>
  <si>
    <t>Gözlemeci</t>
  </si>
  <si>
    <t>Grup Yolu(Üyükören-Mirahor-Kalaycı-Karacaören )</t>
  </si>
  <si>
    <t>Yaygı (Lenge)</t>
  </si>
  <si>
    <t xml:space="preserve">Kapancı </t>
  </si>
  <si>
    <t>Kapancı Gr.Ky.</t>
  </si>
  <si>
    <t>7 Mt Korige Boru</t>
  </si>
  <si>
    <t>180 Mt Korige Boru</t>
  </si>
  <si>
    <t>Üyükören-Mirahor-Kalaycı-Karacaören-Başköy Gr.Y.5km,Kalaycı 1 km,Hocalar Bekdemir 1 km,Demirtaş Şabanoğlu 1 km.</t>
  </si>
  <si>
    <t>Kerte Gr.Y.</t>
  </si>
  <si>
    <t>Kerte-Kahya</t>
  </si>
  <si>
    <t>Emreler, Sabuncular, Mancılık, Şalgam, Çırdak, İncesu, Yolyaka, Ödemiş, Kepez</t>
  </si>
  <si>
    <t>48 m3 ASFALT YAMA  (İL ÖZEL İDARESİ TARAFINDAN YAPILDI)</t>
  </si>
  <si>
    <t xml:space="preserve">Üyük-Kadıhüseyin </t>
  </si>
  <si>
    <t>1.Kat Asfalt Bitti</t>
  </si>
  <si>
    <t>Merkez-Kayalar</t>
  </si>
  <si>
    <t>Gürpelit</t>
  </si>
  <si>
    <t>Edeler Gr.Ky.</t>
  </si>
  <si>
    <t>Aybasan</t>
  </si>
  <si>
    <t>Coroglu-Bekdemirekşi</t>
  </si>
  <si>
    <t>Yl.Ayrımı-Pirahmetli</t>
  </si>
  <si>
    <t>Köçekli-Yk.Şehirören</t>
  </si>
  <si>
    <t>Müseyit Mh.</t>
  </si>
  <si>
    <t>Akdeğirmen-Çaycevher</t>
  </si>
  <si>
    <t>Çiftlik</t>
  </si>
  <si>
    <t>Ortatelli</t>
  </si>
  <si>
    <t>KÖPRÜ ÜSTÜ</t>
  </si>
  <si>
    <t>İncesu-Asarcık</t>
  </si>
  <si>
    <t>250 m3 ASFALT YAMA</t>
  </si>
  <si>
    <t>200 Adet BÜZ</t>
  </si>
  <si>
    <t>Masatlar</t>
  </si>
  <si>
    <t>Çirpici Mah.</t>
  </si>
  <si>
    <t>Kablar</t>
  </si>
  <si>
    <t>Diller</t>
  </si>
  <si>
    <t>Kaygunca</t>
  </si>
  <si>
    <t>Salmanlı-Seki</t>
  </si>
  <si>
    <t xml:space="preserve">Kornapa </t>
  </si>
  <si>
    <t>Yk.Kuyucağı-Kızılcaören</t>
  </si>
  <si>
    <t>Alibeyoğlu Mah.</t>
  </si>
  <si>
    <t xml:space="preserve">Ersil </t>
  </si>
  <si>
    <t>Ersil-Orta-Celep</t>
  </si>
  <si>
    <t>Ersil-Orta-celep</t>
  </si>
  <si>
    <t>Akdeğirmen-İmamlar</t>
  </si>
  <si>
    <t>Sarıkavak-Çiftkıran</t>
  </si>
  <si>
    <t>Kanaoğlu Mh.</t>
  </si>
  <si>
    <t>Akdoğantekke-Tekeoğlu</t>
  </si>
  <si>
    <t>Aş.Kayı</t>
  </si>
  <si>
    <t>280m3 ASFALT YAMA</t>
  </si>
  <si>
    <t>Çepni</t>
  </si>
  <si>
    <t>Çepni-Sakıziçi</t>
  </si>
  <si>
    <t>60 Mt.Korige Boru</t>
  </si>
  <si>
    <t>Bayat</t>
  </si>
  <si>
    <t>Aş.Kayı Köy İçi</t>
  </si>
  <si>
    <t>KÖYDES 2013 YILI İÇME SUYU İZLEME TABLOSU</t>
  </si>
  <si>
    <t>Çampınar-Göynükler-Altıkulaç</t>
  </si>
  <si>
    <t>ÇAMPINAR</t>
  </si>
  <si>
    <t>Karahacılar</t>
  </si>
  <si>
    <t>Kovalak</t>
  </si>
  <si>
    <t>Manav</t>
  </si>
  <si>
    <t>GÖYNÜKLER</t>
  </si>
  <si>
    <t>Gülen</t>
  </si>
  <si>
    <t>Kalafat</t>
  </si>
  <si>
    <t>Konak</t>
  </si>
  <si>
    <t>Macar</t>
  </si>
  <si>
    <t>Mollaahmet</t>
  </si>
  <si>
    <t>Recep</t>
  </si>
  <si>
    <t>Terzi</t>
  </si>
  <si>
    <t>Kerim</t>
  </si>
  <si>
    <t>Kışlacık</t>
  </si>
  <si>
    <t>Konuşlu</t>
  </si>
  <si>
    <t>Mırlavat</t>
  </si>
  <si>
    <t>Gölcüğez</t>
  </si>
  <si>
    <t>Şahin</t>
  </si>
  <si>
    <t xml:space="preserve">Tunuslar </t>
  </si>
  <si>
    <t>Muhtelif Köyler Klor Cihazı</t>
  </si>
  <si>
    <t>Muhtelif köyler</t>
  </si>
  <si>
    <t>Karaçalı</t>
  </si>
  <si>
    <t>Kışla</t>
  </si>
  <si>
    <t>Mamatlar</t>
  </si>
  <si>
    <t>Memişoğlu</t>
  </si>
  <si>
    <t>Geztarla</t>
  </si>
  <si>
    <t>Yk. Yayla (Erencik)</t>
  </si>
  <si>
    <t>Kovanlı</t>
  </si>
  <si>
    <t>KOVANLI</t>
  </si>
  <si>
    <t>Köklüyurt</t>
  </si>
  <si>
    <t>KÖKLÜYURT</t>
  </si>
  <si>
    <t>Tellikoz-Taşpınar-Damla-Belen-Çaykaşı</t>
  </si>
  <si>
    <t>ÇAYKAŞI</t>
  </si>
  <si>
    <t>ÜYÜK-SAMANCI-KAYAOĞLU-KIRCALAR GRUP İÇME SUYU</t>
  </si>
  <si>
    <t>ÜYÜK</t>
  </si>
  <si>
    <t>Bostancı</t>
  </si>
  <si>
    <t>Zurnacı</t>
  </si>
  <si>
    <t>Tepeüstü</t>
  </si>
  <si>
    <t>Köle</t>
  </si>
  <si>
    <t>SAMANCI</t>
  </si>
  <si>
    <t>Hacıoğlu</t>
  </si>
  <si>
    <t>Biteler</t>
  </si>
  <si>
    <t>Rıdvan</t>
  </si>
  <si>
    <t>Helvacı</t>
  </si>
  <si>
    <t>KAYAOĞLU</t>
  </si>
  <si>
    <t>Karaçay</t>
  </si>
  <si>
    <t>KIRCALAR</t>
  </si>
  <si>
    <t>Çömez</t>
  </si>
  <si>
    <t>Dağ</t>
  </si>
  <si>
    <t>KOZLUÖREN KÖYÜ</t>
  </si>
  <si>
    <t>Kumarı Mah.</t>
  </si>
  <si>
    <t>ÇÖMLEKTEPE KÖYÜ</t>
  </si>
  <si>
    <t>Ömer Mah.</t>
  </si>
  <si>
    <t>KARAKUŞLU KÖYÜ</t>
  </si>
  <si>
    <t>Kundura Mah.</t>
  </si>
  <si>
    <t>GÜNVAKTİ</t>
  </si>
  <si>
    <t>Kavakça</t>
  </si>
  <si>
    <t>Aş.Tekdal ( Aş.Hursu )</t>
  </si>
  <si>
    <t>Yk.Tekdal ( Yk.Hursu )</t>
  </si>
  <si>
    <t>Görentaş</t>
  </si>
  <si>
    <r>
      <t>Alikuzu</t>
    </r>
    <r>
      <rPr>
        <sz val="10"/>
        <rFont val="Arial"/>
        <family val="2"/>
        <charset val="162"/>
      </rPr>
      <t>(Gercik-Yağmurlu)</t>
    </r>
  </si>
  <si>
    <t>Çankaya</t>
  </si>
  <si>
    <t>Kabalaklı</t>
  </si>
  <si>
    <t>SUYU YETERSİZ               (Çeşmeli)</t>
  </si>
  <si>
    <t>Konuklar</t>
  </si>
  <si>
    <t>Arpalı</t>
  </si>
  <si>
    <t>Yukarısökü</t>
  </si>
  <si>
    <t>Tarakçılar</t>
  </si>
  <si>
    <t>ÇAVUŞLU</t>
  </si>
  <si>
    <t>Pazar</t>
  </si>
  <si>
    <t>6000 Mt.Yangın Hortumu alımı</t>
  </si>
  <si>
    <t>Siyahlar</t>
  </si>
  <si>
    <t>Gümüşlü</t>
  </si>
  <si>
    <t>Meyre</t>
  </si>
  <si>
    <t>sondajdan su çıkmadı</t>
  </si>
  <si>
    <r>
      <t>KAPAKLI</t>
    </r>
    <r>
      <rPr>
        <sz val="10"/>
        <rFont val="Arial"/>
        <family val="2"/>
        <charset val="162"/>
      </rPr>
      <t>(Aş.ÖrenYk.Ören)</t>
    </r>
  </si>
  <si>
    <t>Yakalı(Öteköy)</t>
  </si>
  <si>
    <t>Alçılar</t>
  </si>
  <si>
    <t>ALÇILAR</t>
  </si>
  <si>
    <t>Belovacık</t>
  </si>
  <si>
    <t>BELOVACIK</t>
  </si>
  <si>
    <t>Güneylioğlu</t>
  </si>
  <si>
    <t>Kaymakçı</t>
  </si>
  <si>
    <t>Necipoğlu ( Türközü )</t>
  </si>
  <si>
    <t>Yıldız Mah.</t>
  </si>
  <si>
    <t>Dağyurdu-Düzköy-Düzağaç</t>
  </si>
  <si>
    <t>DAĞYURDU (Gürmüdü)</t>
  </si>
  <si>
    <t>DÜZ</t>
  </si>
  <si>
    <t>İsvanlı (Kısıklı)</t>
  </si>
  <si>
    <t>DÜZAĞAÇ (Zavarta)</t>
  </si>
  <si>
    <t>Sarıçiçek (Hutu)</t>
  </si>
  <si>
    <t>Köfünambarı</t>
  </si>
  <si>
    <t>KÖFÜNAMBARI</t>
  </si>
  <si>
    <t>Derindere(Deridere)</t>
  </si>
  <si>
    <t>Yaylayeri</t>
  </si>
  <si>
    <t>Baldıran</t>
  </si>
  <si>
    <t>BALDIRAN</t>
  </si>
  <si>
    <t>Olukyanı</t>
  </si>
  <si>
    <t>GÖKÇEAĞAÇ (Hacıali)</t>
  </si>
  <si>
    <t>Sarıcalı</t>
  </si>
  <si>
    <t>Yukarıçakırçay</t>
  </si>
  <si>
    <t>Macaroğlu</t>
  </si>
  <si>
    <t>Pınarcık</t>
  </si>
  <si>
    <t>Yolüstü Köyü</t>
  </si>
  <si>
    <t>Bürüm</t>
  </si>
  <si>
    <t>BÜRÜM</t>
  </si>
  <si>
    <t>SARICA</t>
  </si>
  <si>
    <t>Koşlu</t>
  </si>
  <si>
    <t>Portakal</t>
  </si>
  <si>
    <t>Tarlatepe</t>
  </si>
  <si>
    <t>ÇAVUŞOĞLU (Fadrasofular)</t>
  </si>
  <si>
    <t>Hatunoğlu</t>
  </si>
  <si>
    <t>Çatalçam</t>
  </si>
  <si>
    <t>Yk.Karandı</t>
  </si>
  <si>
    <t>Cebeci</t>
  </si>
  <si>
    <t>CEBECİ</t>
  </si>
  <si>
    <t>İslam</t>
  </si>
  <si>
    <t>İSLAM</t>
  </si>
  <si>
    <t>SUYU YETERSİZ             (Şebekeli)</t>
  </si>
  <si>
    <t>Boru ve fittings malzeme alımı</t>
  </si>
  <si>
    <t>GÖMMECE</t>
  </si>
  <si>
    <t>İbişler</t>
  </si>
  <si>
    <t>İBİŞLER</t>
  </si>
  <si>
    <t>Sondaj (Tüm işlemler İÖİ tarafından yapıldı)</t>
  </si>
  <si>
    <t>Kavacık  ( Karacık )</t>
  </si>
  <si>
    <t>Aş.Batak</t>
  </si>
  <si>
    <t>AŞAĞIBATAK</t>
  </si>
  <si>
    <t>ALÇICILAR</t>
  </si>
  <si>
    <t>Nebioğlu</t>
  </si>
  <si>
    <t>HAYDARLAR</t>
  </si>
  <si>
    <t>EVCİLER (Ahlatçık)</t>
  </si>
  <si>
    <t>Karaçomak</t>
  </si>
  <si>
    <t>Hacılar</t>
  </si>
  <si>
    <t>Girdallı</t>
  </si>
  <si>
    <t>Şıhlı</t>
  </si>
  <si>
    <t>Karacaören</t>
  </si>
  <si>
    <t>KARACAÖREN</t>
  </si>
  <si>
    <t>KAYABÜKÜ</t>
  </si>
  <si>
    <t>Mancılık</t>
  </si>
  <si>
    <t>MANCILIK</t>
  </si>
  <si>
    <t>Kuytulu (Kutulu)</t>
  </si>
  <si>
    <t>Sünler</t>
  </si>
  <si>
    <t>VAKIFBELÖREN</t>
  </si>
  <si>
    <t>Obrucak</t>
  </si>
  <si>
    <t>Kayış (Keyiş)</t>
  </si>
  <si>
    <t>Bektaşoğlu</t>
  </si>
  <si>
    <t>KÖCET</t>
  </si>
  <si>
    <t>Yk.Emerce</t>
  </si>
  <si>
    <t>Çarıklı</t>
  </si>
  <si>
    <t>Akdoğantekke</t>
  </si>
  <si>
    <t>AKDOĞANTEKKE</t>
  </si>
  <si>
    <t>Alamakayış</t>
  </si>
  <si>
    <t>ALAMAKAYIŞ</t>
  </si>
  <si>
    <t>ERSİL</t>
  </si>
  <si>
    <t>TEPEDELİK</t>
  </si>
  <si>
    <t>Paşaköy</t>
  </si>
  <si>
    <t>Alamabatak</t>
  </si>
  <si>
    <t>Ersil-Vakıfbölören-Çöroğlu-Aş.Emerce-Yk.Emerce</t>
  </si>
  <si>
    <t>5 Ad.Yangın Vanası Alımı</t>
  </si>
  <si>
    <t>Kayadibi</t>
  </si>
  <si>
    <t>Karaburun</t>
  </si>
  <si>
    <t>Göynük</t>
  </si>
  <si>
    <t>Taşcılar</t>
  </si>
  <si>
    <t>Ancıbaşı</t>
  </si>
  <si>
    <t>Kadıkızı</t>
  </si>
  <si>
    <t>Sarılar</t>
  </si>
  <si>
    <t>Kuzkalınkese</t>
  </si>
  <si>
    <t>KIRAN</t>
  </si>
  <si>
    <t>Yahya</t>
  </si>
  <si>
    <t>Kıran</t>
  </si>
  <si>
    <t>Akbük</t>
  </si>
  <si>
    <t>Aluç</t>
  </si>
  <si>
    <t>Bürnük</t>
  </si>
  <si>
    <t>Siteler</t>
  </si>
  <si>
    <t>Gövrecik</t>
  </si>
  <si>
    <t>Unduk</t>
  </si>
  <si>
    <t>BAYAT</t>
  </si>
  <si>
    <t>KARABEY (Karaberk)</t>
  </si>
  <si>
    <t>Suluca</t>
  </si>
  <si>
    <t>Uğur (Arapoğlukışlası)</t>
  </si>
  <si>
    <t>Alamadın</t>
  </si>
  <si>
    <t>Yenidoğan</t>
  </si>
  <si>
    <t>YENİDOĞAN</t>
  </si>
  <si>
    <t>ÇEPNİ</t>
  </si>
  <si>
    <t>Aşağıdikmen</t>
  </si>
  <si>
    <t>AŞAĞIDİKMEN</t>
  </si>
  <si>
    <t>Özboyu</t>
  </si>
  <si>
    <t>ÖZBOYU</t>
  </si>
  <si>
    <t xml:space="preserve">İncebel </t>
  </si>
  <si>
    <t>İNCEBEL (Güvekaşı)</t>
  </si>
  <si>
    <t>SULUCA (Oduska)</t>
  </si>
  <si>
    <t>KÖYDES 2013 YILI KÜÇÜK ÖLÇEKLİ SULAMA İZLEME TABLOSU</t>
  </si>
  <si>
    <r>
      <t xml:space="preserve">NİTELİĞİ 
</t>
    </r>
    <r>
      <rPr>
        <b/>
        <sz val="9"/>
        <rFont val="Arial TUR"/>
        <charset val="162"/>
      </rPr>
      <t>("YENİ TESİS", "TESİS GELİŞTİRME" veya "BAKIM ONARIM)</t>
    </r>
  </si>
  <si>
    <r>
      <t xml:space="preserve">KONUSU
</t>
    </r>
    <r>
      <rPr>
        <b/>
        <sz val="9"/>
        <rFont val="Arial TUR"/>
        <charset val="162"/>
      </rPr>
      <t>( "Gölet", "Gölet Sulama" "Yerüstü Sulama", "Yeraltı Sulama", "HİS"</t>
    </r>
  </si>
  <si>
    <t>Sarıalan-Çakırçay</t>
  </si>
  <si>
    <t>31/12/2013 İTİBARİYLE İLİNİZDE YER ALAN SUSUZ ÜNİTELERİN İZLEME CETVELİ</t>
  </si>
  <si>
    <t>31/12/2013 İTİBARİYLE İLİNİZDE YER ALAN HAM VE TESVİYE YOLLAR İZLEME CETVELİ</t>
  </si>
  <si>
    <t>İl. Y. İlt. Köklüdere-Yukarı</t>
  </si>
  <si>
    <t>Grb.Ky.İlt.Yayla Mh.</t>
  </si>
  <si>
    <t>Gülgferen (Yayla)</t>
  </si>
  <si>
    <t>İnebolu İlç.Sın. ilt. Baldıran-Ortaburun Azdavay İlç.Sın.</t>
  </si>
  <si>
    <t>Grb.Ky. İlt.Ekecek Mh.İlt.Grb.Ky.</t>
  </si>
  <si>
    <t>İl. Y. İlt.Hocahacip-Karayaprak-Yarışlar</t>
  </si>
  <si>
    <t>Karayaprak</t>
  </si>
  <si>
    <t>Dy.İlt.-Hancı-Musa-Karacakaya</t>
  </si>
  <si>
    <t>Grb.Ky.İlt.-Güney-Öksüzler</t>
  </si>
  <si>
    <t>Dy.İlt.-İkizciler-Koçcağız-Hacıömer-Cambaz-Şalgam Mh.İlt.-Dy.</t>
  </si>
  <si>
    <t>Mhy.İlt.-Ahmetbeşe K.İlt.-İlç.Sın.</t>
  </si>
  <si>
    <t>Grb.Ky.İlt.-Göveloğlu</t>
  </si>
  <si>
    <t>Göveloğlu</t>
  </si>
  <si>
    <t>Grb.Ky.İlt.-Sömek-Fasya-kelem-Hacıoğlu-Oruç-Kuyruk-Kırtı-Cebeci Mh.İlt.Mhy.</t>
  </si>
  <si>
    <t>Kırtı</t>
  </si>
  <si>
    <t>Gr. Ky. İlt. Çerçiler-Tepe-Bozarmur-İlçe sınırı</t>
  </si>
  <si>
    <t>Ky. İlt. Gündoğdu</t>
  </si>
  <si>
    <t>Ky. İlt. Türkmenoğlu-İl sınırı</t>
  </si>
  <si>
    <t>Ky. İlt. Kıran-Yayla-Oruçlar-Kirazcık-Ketenler İl sınırı</t>
  </si>
  <si>
    <t>Ky. İlt. Yeni-Salihoğlu-Afşar</t>
  </si>
  <si>
    <t>Gr. Ky. İlt. Bulak-Dikmen ilçe sınırı</t>
  </si>
  <si>
    <t>Grb.Ky.İlt.-Unduk</t>
  </si>
  <si>
    <t>Dy.İlt.-Gövrecik-Musa-Esirli İlt.İlç.Sın.</t>
  </si>
  <si>
    <t>Ky. İlt. Yumru</t>
  </si>
  <si>
    <t>Yumru</t>
  </si>
  <si>
    <t>İly.İlt.-Şabanoğlu-Yaygı</t>
  </si>
  <si>
    <t>Yaygı</t>
  </si>
  <si>
    <t>2013 KÖYDES PROĞRAMINDAN YAPILDI</t>
  </si>
  <si>
    <t>Ky. İlt. Yörecik</t>
  </si>
  <si>
    <t>Yörecik</t>
  </si>
  <si>
    <t>Ky. İlt. Çördük</t>
  </si>
  <si>
    <t>Ky. İlt. Mencüğez</t>
  </si>
  <si>
    <t>Mencügez</t>
  </si>
  <si>
    <t>Ky. İlt. Garipoğlu-Koççuğaz</t>
  </si>
  <si>
    <t>Grb.Ky.İlt.-Manastır</t>
  </si>
  <si>
    <t>Manastır</t>
  </si>
  <si>
    <t>(31.12.2013)</t>
  </si>
  <si>
    <r>
      <t>NOT:</t>
    </r>
    <r>
      <rPr>
        <sz val="12"/>
        <color indexed="8"/>
        <rFont val="Times New Roman"/>
        <family val="1"/>
        <charset val="162"/>
      </rPr>
      <t xml:space="preserve"> Tablodaki bilgiler yanlızca köyün ortak kullandığı foseptik bilgilerini içermektedir. Bireysel foseptiklere ait bilgiler tabloya yazılmamalıdır.</t>
    </r>
  </si>
  <si>
    <r>
      <t>Mevcut Foseptik Sayısı:</t>
    </r>
    <r>
      <rPr>
        <sz val="12"/>
        <color indexed="8"/>
        <rFont val="Times New Roman"/>
        <family val="1"/>
        <charset val="162"/>
      </rPr>
      <t xml:space="preserve">  İlinizdeki toplam foseptik sayısı yazılacaktır.</t>
    </r>
  </si>
  <si>
    <r>
      <t>Faal Foseptik Sayısı:</t>
    </r>
    <r>
      <rPr>
        <sz val="12"/>
        <color indexed="8"/>
        <rFont val="Times New Roman"/>
        <family val="1"/>
        <charset val="162"/>
      </rPr>
      <t xml:space="preserve"> İlinizde bulunanan foseptiklerden faal olarak çalışanların sayısı yazılacaktır.</t>
    </r>
  </si>
  <si>
    <r>
      <t xml:space="preserve">Yıllık Bakım Yapılan Foseptik Sayısı: </t>
    </r>
    <r>
      <rPr>
        <sz val="12"/>
        <color indexed="8"/>
        <rFont val="Times New Roman"/>
        <family val="1"/>
        <charset val="162"/>
      </rPr>
      <t>İlinizde faal olarak çalışan foseptiklerden yılda bir defa işinde uzman kişiler tarafından yapılan kontrollerdir . Foseptik tankı kontrolü köpük ve çamur derinliğinin ölçülmesi ve foseptik giriş ve çıkış yapılarının kapsamaktadır.</t>
    </r>
  </si>
  <si>
    <r>
      <t>Vidanjör ile Çekim Yapılan Foseptik Sayısı:</t>
    </r>
    <r>
      <rPr>
        <sz val="12"/>
        <color indexed="8"/>
        <rFont val="Times New Roman"/>
        <family val="1"/>
        <charset val="162"/>
      </rPr>
      <t xml:space="preserve"> İÖİ ve/veya KHGB tarafından atık çamurunun vidanjörle çekilerek atık çamuru bertaraf alanlarına dökülmesi işlemidir.</t>
    </r>
  </si>
  <si>
    <r>
      <t xml:space="preserve">Atık Çamuru Bertaraf Alan Sayısı: </t>
    </r>
    <r>
      <rPr>
        <sz val="12"/>
        <color indexed="8"/>
        <rFont val="Times New Roman"/>
        <family val="1"/>
        <charset val="162"/>
      </rPr>
      <t>Hazırlanan rapora göre il özel idaresi genel sekreteri ile il çevre ve orman müdürünün de görüşlerinin alındığı İl Hıfzıssıhha Kurulu tarafından tespit edilen bertaraf alan sayısıdır.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</si>
</sst>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 #,##0.00_-;_-* &quot;-&quot;??_-;_-@_-"/>
    <numFmt numFmtId="165" formatCode="#,##0.0"/>
    <numFmt numFmtId="166" formatCode="#,##0.00;[Red]#,##0.00"/>
    <numFmt numFmtId="167" formatCode="_-* #,##0_T_L_-;\-* #,##0_T_L_-;_-* &quot;-&quot;_T_L_-;_-@_-"/>
    <numFmt numFmtId="168" formatCode="_-* #,##0.00_T_L_-;\-* #,##0.00_T_L_-;_-* &quot;-&quot;??_T_L_-;_-@_-"/>
    <numFmt numFmtId="169" formatCode="0.0"/>
    <numFmt numFmtId="170" formatCode="#,##0_T_L"/>
    <numFmt numFmtId="171" formatCode="0.000"/>
    <numFmt numFmtId="172" formatCode="#,##0.000"/>
    <numFmt numFmtId="173" formatCode="00000"/>
    <numFmt numFmtId="174" formatCode="#,##0.00\ _T_L"/>
    <numFmt numFmtId="175" formatCode="#,##0;[Red]#,##0"/>
    <numFmt numFmtId="176" formatCode="#,##0_ ;\-#,##0\ "/>
    <numFmt numFmtId="177" formatCode="0;[Red]0"/>
    <numFmt numFmtId="178" formatCode="0.00;[Red]0.00"/>
  </numFmts>
  <fonts count="128">
    <font>
      <sz val="10"/>
      <name val="Arial"/>
      <charset val="162"/>
    </font>
    <font>
      <sz val="10"/>
      <name val="Arial"/>
      <charset val="162"/>
    </font>
    <font>
      <b/>
      <sz val="14"/>
      <name val="Arial"/>
      <family val="2"/>
      <charset val="162"/>
    </font>
    <font>
      <sz val="10"/>
      <name val="Arial"/>
      <family val="2"/>
      <charset val="162"/>
    </font>
    <font>
      <b/>
      <sz val="14"/>
      <color indexed="12"/>
      <name val="Arial"/>
      <family val="2"/>
      <charset val="162"/>
    </font>
    <font>
      <sz val="10"/>
      <color indexed="10"/>
      <name val="Arial"/>
      <family val="2"/>
      <charset val="162"/>
    </font>
    <font>
      <sz val="9"/>
      <name val="Arial"/>
      <family val="2"/>
      <charset val="162"/>
    </font>
    <font>
      <sz val="9"/>
      <color indexed="8"/>
      <name val="Arial"/>
      <family val="2"/>
      <charset val="162"/>
    </font>
    <font>
      <b/>
      <sz val="8"/>
      <name val="Times New Roman"/>
      <family val="1"/>
      <charset val="162"/>
    </font>
    <font>
      <b/>
      <sz val="12"/>
      <name val="Arial Tur"/>
      <charset val="162"/>
    </font>
    <font>
      <b/>
      <sz val="11"/>
      <name val="Arial Tur"/>
      <charset val="162"/>
    </font>
    <font>
      <sz val="10"/>
      <color indexed="12"/>
      <name val="Arial"/>
      <family val="2"/>
      <charset val="162"/>
    </font>
    <font>
      <b/>
      <sz val="9"/>
      <name val="Arial TUR"/>
      <charset val="162"/>
    </font>
    <font>
      <b/>
      <sz val="9"/>
      <name val="Arial"/>
      <family val="2"/>
      <charset val="162"/>
    </font>
    <font>
      <b/>
      <sz val="11"/>
      <name val="Arial"/>
      <family val="2"/>
      <charset val="162"/>
    </font>
    <font>
      <b/>
      <sz val="10"/>
      <name val="Arial Tur"/>
      <charset val="162"/>
    </font>
    <font>
      <b/>
      <sz val="12"/>
      <name val="Arial"/>
      <family val="2"/>
      <charset val="162"/>
    </font>
    <font>
      <sz val="12"/>
      <name val="Arial"/>
      <family val="2"/>
      <charset val="162"/>
    </font>
    <font>
      <b/>
      <sz val="10"/>
      <name val="Arial"/>
      <family val="2"/>
      <charset val="162"/>
    </font>
    <font>
      <b/>
      <sz val="10"/>
      <color indexed="10"/>
      <name val="Arial"/>
      <family val="2"/>
      <charset val="162"/>
    </font>
    <font>
      <sz val="10"/>
      <name val="Arial Tur"/>
      <charset val="162"/>
    </font>
    <font>
      <u/>
      <sz val="10"/>
      <color indexed="12"/>
      <name val="Arial Tur"/>
      <charset val="162"/>
    </font>
    <font>
      <sz val="8"/>
      <name val="Arial TUR"/>
      <charset val="162"/>
    </font>
    <font>
      <b/>
      <sz val="11"/>
      <name val="Arial Tur"/>
      <family val="2"/>
      <charset val="162"/>
    </font>
    <font>
      <b/>
      <sz val="10"/>
      <name val="Arial Tur"/>
      <family val="2"/>
      <charset val="162"/>
    </font>
    <font>
      <b/>
      <sz val="14"/>
      <name val="Arial TUR"/>
      <family val="2"/>
      <charset val="162"/>
    </font>
    <font>
      <b/>
      <sz val="12"/>
      <name val="Arial Tur"/>
      <family val="2"/>
      <charset val="162"/>
    </font>
    <font>
      <b/>
      <sz val="13"/>
      <name val="Arial"/>
      <family val="2"/>
      <charset val="162"/>
    </font>
    <font>
      <b/>
      <sz val="12"/>
      <color indexed="63"/>
      <name val="Arial TUR"/>
      <charset val="162"/>
    </font>
    <font>
      <sz val="11"/>
      <name val="Arial"/>
      <family val="2"/>
      <charset val="162"/>
    </font>
    <font>
      <b/>
      <sz val="11"/>
      <name val="Times New Roman"/>
      <family val="1"/>
      <charset val="162"/>
    </font>
    <font>
      <b/>
      <sz val="9"/>
      <name val="Times New Roman"/>
      <family val="1"/>
      <charset val="162"/>
    </font>
    <font>
      <sz val="10"/>
      <color indexed="8"/>
      <name val="Arial"/>
      <family val="2"/>
      <charset val="162"/>
    </font>
    <font>
      <sz val="10"/>
      <color indexed="8"/>
      <name val="Arial"/>
      <family val="2"/>
    </font>
    <font>
      <sz val="12"/>
      <name val="Arial Tur"/>
      <charset val="162"/>
    </font>
    <font>
      <sz val="12"/>
      <color indexed="10"/>
      <name val="Arial Tur"/>
      <charset val="162"/>
    </font>
    <font>
      <sz val="9"/>
      <name val="Arial Tur"/>
      <charset val="162"/>
    </font>
    <font>
      <sz val="10"/>
      <name val="Arial"/>
      <family val="2"/>
    </font>
    <font>
      <sz val="9"/>
      <name val="Tahoma"/>
      <family val="2"/>
      <charset val="162"/>
    </font>
    <font>
      <sz val="12"/>
      <color indexed="8"/>
      <name val="Arial"/>
      <family val="2"/>
      <charset val="162"/>
    </font>
    <font>
      <sz val="8"/>
      <color indexed="8"/>
      <name val="Malgun Gothic"/>
      <family val="2"/>
    </font>
    <font>
      <sz val="12"/>
      <color indexed="10"/>
      <name val="Arial"/>
      <family val="2"/>
      <charset val="162"/>
    </font>
    <font>
      <sz val="10"/>
      <color indexed="9"/>
      <name val="Arial"/>
      <family val="2"/>
      <charset val="162"/>
    </font>
    <font>
      <b/>
      <sz val="10"/>
      <name val="Tahoma TUR"/>
      <charset val="162"/>
    </font>
    <font>
      <b/>
      <sz val="10"/>
      <name val="Times New Roman"/>
      <family val="1"/>
      <charset val="162"/>
    </font>
    <font>
      <b/>
      <sz val="14"/>
      <name val="Times New Roman"/>
      <family val="1"/>
      <charset val="162"/>
    </font>
    <font>
      <sz val="12"/>
      <color indexed="10"/>
      <name val="Malgun Gothic"/>
      <family val="2"/>
    </font>
    <font>
      <sz val="8"/>
      <name val="Arial"/>
      <family val="2"/>
      <charset val="162"/>
    </font>
    <font>
      <u/>
      <sz val="11"/>
      <color indexed="12"/>
      <name val="Arial Tur"/>
      <charset val="162"/>
    </font>
    <font>
      <sz val="10"/>
      <color indexed="10"/>
      <name val="Arial"/>
      <family val="2"/>
    </font>
    <font>
      <b/>
      <sz val="12"/>
      <color indexed="9"/>
      <name val="Arial"/>
      <family val="2"/>
      <charset val="162"/>
    </font>
    <font>
      <sz val="11"/>
      <color indexed="8"/>
      <name val="Calibri"/>
      <family val="2"/>
      <charset val="162"/>
    </font>
    <font>
      <sz val="12"/>
      <color indexed="8"/>
      <name val="Times New Roman"/>
      <family val="1"/>
      <charset val="162"/>
    </font>
    <font>
      <sz val="11"/>
      <color indexed="8"/>
      <name val="Times New Roman"/>
      <family val="1"/>
      <charset val="162"/>
    </font>
    <font>
      <b/>
      <sz val="12"/>
      <color indexed="8"/>
      <name val="Times New Roman"/>
      <family val="1"/>
      <charset val="162"/>
    </font>
    <font>
      <sz val="8"/>
      <name val="Malgun Gothic"/>
      <family val="2"/>
    </font>
    <font>
      <sz val="9"/>
      <name val="Times New Roman"/>
      <family val="1"/>
      <charset val="162"/>
    </font>
    <font>
      <b/>
      <sz val="10"/>
      <color indexed="12"/>
      <name val="Arial"/>
      <family val="2"/>
    </font>
    <font>
      <b/>
      <sz val="10"/>
      <name val="Arial"/>
      <family val="2"/>
    </font>
    <font>
      <b/>
      <sz val="10"/>
      <name val="Arial"/>
      <family val="2"/>
      <charset val="162"/>
    </font>
    <font>
      <b/>
      <sz val="10"/>
      <color indexed="12"/>
      <name val="Arial"/>
      <family val="2"/>
      <charset val="162"/>
    </font>
    <font>
      <b/>
      <sz val="14"/>
      <name val="Arial Narrow"/>
      <family val="2"/>
      <charset val="162"/>
    </font>
    <font>
      <b/>
      <sz val="10"/>
      <name val="Arial Narrow"/>
      <family val="2"/>
      <charset val="162"/>
    </font>
    <font>
      <sz val="10"/>
      <name val="Arial Narrow"/>
      <family val="2"/>
      <charset val="162"/>
    </font>
    <font>
      <sz val="10"/>
      <color indexed="12"/>
      <name val="Arial Narrow"/>
      <family val="2"/>
      <charset val="162"/>
    </font>
    <font>
      <b/>
      <sz val="10"/>
      <color indexed="63"/>
      <name val="Arial Narrow"/>
      <family val="2"/>
      <charset val="162"/>
    </font>
    <font>
      <u/>
      <sz val="10"/>
      <color indexed="12"/>
      <name val="Arial Narrow"/>
      <family val="2"/>
      <charset val="162"/>
    </font>
    <font>
      <b/>
      <sz val="10"/>
      <color indexed="10"/>
      <name val="Arial Narrow"/>
      <family val="2"/>
      <charset val="162"/>
    </font>
    <font>
      <b/>
      <sz val="14"/>
      <color indexed="12"/>
      <name val="Arial Narrow"/>
      <family val="2"/>
      <charset val="162"/>
    </font>
    <font>
      <sz val="10"/>
      <color indexed="10"/>
      <name val="Arial Narrow"/>
      <family val="2"/>
      <charset val="162"/>
    </font>
    <font>
      <sz val="14"/>
      <name val="Arial Narrow"/>
      <family val="2"/>
      <charset val="162"/>
    </font>
    <font>
      <sz val="14"/>
      <color indexed="10"/>
      <name val="Arial Narrow"/>
      <family val="2"/>
      <charset val="162"/>
    </font>
    <font>
      <sz val="14"/>
      <color indexed="8"/>
      <name val="Arial Narrow"/>
      <family val="2"/>
      <charset val="162"/>
    </font>
    <font>
      <sz val="10"/>
      <color indexed="8"/>
      <name val="Arial Narrow"/>
      <family val="2"/>
      <charset val="162"/>
    </font>
    <font>
      <b/>
      <sz val="10"/>
      <color indexed="12"/>
      <name val="Arial Narrow"/>
      <family val="2"/>
      <charset val="162"/>
    </font>
    <font>
      <b/>
      <vertAlign val="superscript"/>
      <sz val="10"/>
      <name val="Arial Narrow"/>
      <family val="2"/>
      <charset val="162"/>
    </font>
    <font>
      <b/>
      <sz val="14"/>
      <color indexed="8"/>
      <name val="Arial Narrow"/>
      <family val="2"/>
      <charset val="162"/>
    </font>
    <font>
      <b/>
      <sz val="10"/>
      <color indexed="8"/>
      <name val="Arial Narrow"/>
      <family val="2"/>
      <charset val="162"/>
    </font>
    <font>
      <b/>
      <sz val="12"/>
      <name val="Arial Narrow"/>
      <family val="2"/>
      <charset val="162"/>
    </font>
    <font>
      <b/>
      <sz val="8"/>
      <name val="Arial"/>
      <family val="2"/>
      <charset val="162"/>
    </font>
    <font>
      <b/>
      <sz val="11"/>
      <name val="Arial Narrow"/>
      <family val="2"/>
      <charset val="162"/>
    </font>
    <font>
      <b/>
      <sz val="9"/>
      <name val="Arial Narrow"/>
      <family val="2"/>
      <charset val="162"/>
    </font>
    <font>
      <sz val="12"/>
      <name val="Arial Narrow"/>
      <family val="2"/>
      <charset val="162"/>
    </font>
    <font>
      <b/>
      <sz val="8"/>
      <name val="Arial Narrow"/>
      <family val="2"/>
      <charset val="162"/>
    </font>
    <font>
      <b/>
      <sz val="13"/>
      <name val="Arial Narrow"/>
      <family val="2"/>
      <charset val="162"/>
    </font>
    <font>
      <b/>
      <sz val="12"/>
      <color indexed="63"/>
      <name val="Arial Narrow"/>
      <family val="2"/>
      <charset val="162"/>
    </font>
    <font>
      <sz val="10"/>
      <color indexed="22"/>
      <name val="Arial"/>
      <family val="2"/>
      <charset val="162"/>
    </font>
    <font>
      <sz val="14"/>
      <name val="Arial"/>
      <family val="2"/>
      <charset val="162"/>
    </font>
    <font>
      <sz val="12"/>
      <color indexed="63"/>
      <name val="Arial"/>
      <family val="2"/>
      <charset val="162"/>
    </font>
    <font>
      <vertAlign val="superscript"/>
      <sz val="9"/>
      <name val="Arial"/>
      <family val="2"/>
      <charset val="162"/>
    </font>
    <font>
      <sz val="11"/>
      <name val="Arial Tur"/>
      <charset val="162"/>
    </font>
    <font>
      <b/>
      <sz val="10"/>
      <color indexed="9"/>
      <name val="Arial"/>
      <family val="2"/>
      <charset val="162"/>
    </font>
    <font>
      <sz val="10"/>
      <color indexed="40"/>
      <name val="Arial"/>
      <family val="2"/>
      <charset val="162"/>
    </font>
    <font>
      <sz val="10"/>
      <color indexed="17"/>
      <name val="Arial"/>
      <family val="2"/>
      <charset val="162"/>
    </font>
    <font>
      <sz val="7"/>
      <name val="Arial"/>
      <family val="2"/>
      <charset val="162"/>
    </font>
    <font>
      <b/>
      <sz val="10"/>
      <color indexed="40"/>
      <name val="Arial"/>
      <family val="2"/>
      <charset val="162"/>
    </font>
    <font>
      <b/>
      <sz val="10"/>
      <color indexed="9"/>
      <name val="Arial Narrow"/>
      <family val="2"/>
      <charset val="162"/>
    </font>
    <font>
      <b/>
      <sz val="8"/>
      <color indexed="63"/>
      <name val="Arial"/>
      <family val="2"/>
      <charset val="162"/>
    </font>
    <font>
      <u/>
      <sz val="8"/>
      <color indexed="12"/>
      <name val="Arial"/>
      <family val="2"/>
      <charset val="162"/>
    </font>
    <font>
      <b/>
      <sz val="7"/>
      <name val="Arial"/>
      <family val="2"/>
      <charset val="162"/>
    </font>
    <font>
      <sz val="10"/>
      <color indexed="12"/>
      <name val="Arial"/>
      <family val="2"/>
    </font>
    <font>
      <b/>
      <sz val="12"/>
      <color indexed="10"/>
      <name val="Arial"/>
      <family val="2"/>
      <charset val="162"/>
    </font>
    <font>
      <sz val="10"/>
      <color indexed="30"/>
      <name val="Arial"/>
      <family val="2"/>
      <charset val="162"/>
    </font>
    <font>
      <sz val="12"/>
      <color indexed="10"/>
      <name val="Arial Narrow"/>
      <family val="2"/>
      <charset val="162"/>
    </font>
    <font>
      <sz val="11"/>
      <color indexed="30"/>
      <name val="Arial Tur"/>
      <charset val="162"/>
    </font>
    <font>
      <b/>
      <sz val="12"/>
      <color indexed="18"/>
      <name val="Arial"/>
      <family val="2"/>
      <charset val="162"/>
    </font>
    <font>
      <sz val="10"/>
      <color indexed="18"/>
      <name val="Arial"/>
      <family val="2"/>
      <charset val="162"/>
    </font>
    <font>
      <sz val="12"/>
      <color indexed="18"/>
      <name val="Arial"/>
      <family val="2"/>
      <charset val="162"/>
    </font>
    <font>
      <sz val="12"/>
      <color indexed="18"/>
      <name val="Arial Narrow"/>
      <family val="2"/>
      <charset val="162"/>
    </font>
    <font>
      <b/>
      <sz val="11"/>
      <color indexed="10"/>
      <name val="Arial"/>
      <family val="2"/>
      <charset val="162"/>
    </font>
    <font>
      <b/>
      <sz val="10"/>
      <color indexed="30"/>
      <name val="Arial"/>
      <family val="2"/>
      <charset val="162"/>
    </font>
    <font>
      <b/>
      <sz val="11"/>
      <color indexed="12"/>
      <name val="Arial"/>
      <family val="2"/>
      <charset val="162"/>
    </font>
    <font>
      <sz val="11"/>
      <color indexed="12"/>
      <name val="Arial"/>
      <family val="2"/>
      <charset val="162"/>
    </font>
    <font>
      <sz val="10"/>
      <color rgb="FFFF0000"/>
      <name val="Arial"/>
      <family val="2"/>
      <charset val="162"/>
    </font>
    <font>
      <b/>
      <sz val="11"/>
      <color rgb="FF000099"/>
      <name val="Arial"/>
      <family val="2"/>
      <charset val="162"/>
    </font>
    <font>
      <b/>
      <sz val="11"/>
      <color rgb="FFFF0000"/>
      <name val="Arial"/>
      <family val="2"/>
      <charset val="162"/>
    </font>
    <font>
      <b/>
      <sz val="11"/>
      <color rgb="FF0000CC"/>
      <name val="Arial"/>
      <family val="2"/>
      <charset val="162"/>
    </font>
    <font>
      <sz val="10"/>
      <color rgb="FF000099"/>
      <name val="Arial"/>
      <family val="2"/>
      <charset val="162"/>
    </font>
    <font>
      <sz val="11"/>
      <color rgb="FFFF0000"/>
      <name val="Arial"/>
      <family val="2"/>
      <charset val="162"/>
    </font>
    <font>
      <b/>
      <sz val="12"/>
      <color rgb="FF000099"/>
      <name val="Arial"/>
      <family val="2"/>
      <charset val="162"/>
    </font>
    <font>
      <b/>
      <sz val="12"/>
      <color rgb="FF0000CC"/>
      <name val="Arial"/>
      <family val="2"/>
      <charset val="162"/>
    </font>
    <font>
      <b/>
      <sz val="10"/>
      <color rgb="FF0070C0"/>
      <name val="Arial"/>
      <family val="2"/>
      <charset val="162"/>
    </font>
    <font>
      <b/>
      <sz val="10"/>
      <color rgb="FFFF0000"/>
      <name val="Arial"/>
      <family val="2"/>
      <charset val="162"/>
    </font>
    <font>
      <sz val="10"/>
      <color theme="1"/>
      <name val="Arial"/>
      <family val="2"/>
      <charset val="162"/>
    </font>
    <font>
      <sz val="11"/>
      <color rgb="FF000099"/>
      <name val="Arial"/>
      <family val="2"/>
      <charset val="162"/>
    </font>
    <font>
      <sz val="12"/>
      <color rgb="FFFF0000"/>
      <name val="Arial"/>
      <family val="2"/>
      <charset val="162"/>
    </font>
    <font>
      <b/>
      <sz val="10"/>
      <color rgb="FF000099"/>
      <name val="Arial"/>
      <family val="2"/>
      <charset val="162"/>
    </font>
    <font>
      <sz val="10"/>
      <color rgb="FF0000CC"/>
      <name val="Arial"/>
      <family val="2"/>
      <charset val="162"/>
    </font>
  </fonts>
  <fills count="23">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52"/>
        <bgColor indexed="64"/>
      </patternFill>
    </fill>
    <fill>
      <patternFill patternType="solid">
        <fgColor indexed="55"/>
        <bgColor indexed="64"/>
      </patternFill>
    </fill>
    <fill>
      <patternFill patternType="solid">
        <fgColor indexed="9"/>
        <bgColor indexed="64"/>
      </patternFill>
    </fill>
    <fill>
      <patternFill patternType="solid">
        <fgColor indexed="52"/>
        <bgColor indexed="43"/>
      </patternFill>
    </fill>
    <fill>
      <patternFill patternType="solid">
        <fgColor indexed="13"/>
        <bgColor indexed="8"/>
      </patternFill>
    </fill>
    <fill>
      <patternFill patternType="solid">
        <fgColor indexed="44"/>
        <bgColor indexed="8"/>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s>
  <borders count="7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ck">
        <color indexed="12"/>
      </left>
      <right style="thick">
        <color indexed="12"/>
      </right>
      <top/>
      <bottom style="thick">
        <color indexed="12"/>
      </bottom>
      <diagonal/>
    </border>
    <border>
      <left/>
      <right style="thin">
        <color indexed="64"/>
      </right>
      <top style="medium">
        <color indexed="64"/>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ck">
        <color indexed="10"/>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s>
  <cellStyleXfs count="23">
    <xf numFmtId="0" fontId="0" fillId="0" borderId="0"/>
    <xf numFmtId="164" fontId="1"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0" fontId="21" fillId="0" borderId="0" applyNumberFormat="0" applyFill="0" applyBorder="0" applyAlignment="0" applyProtection="0">
      <alignment vertical="top"/>
      <protection locked="0"/>
    </xf>
    <xf numFmtId="0" fontId="1" fillId="0" borderId="0"/>
    <xf numFmtId="0" fontId="3" fillId="0" borderId="0"/>
    <xf numFmtId="0" fontId="20"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3" fillId="0" borderId="0"/>
    <xf numFmtId="0" fontId="3" fillId="0" borderId="0"/>
    <xf numFmtId="0" fontId="51" fillId="0" borderId="0"/>
    <xf numFmtId="0" fontId="3" fillId="0" borderId="0"/>
    <xf numFmtId="0" fontId="20" fillId="0" borderId="0"/>
    <xf numFmtId="167" fontId="3" fillId="0" borderId="0" applyFont="0" applyFill="0" applyBorder="0" applyAlignment="0" applyProtection="0"/>
    <xf numFmtId="168" fontId="3" fillId="0" borderId="0" applyFont="0" applyFill="0" applyBorder="0" applyAlignment="0" applyProtection="0"/>
    <xf numFmtId="9" fontId="1" fillId="0" borderId="0" applyFont="0" applyFill="0" applyBorder="0" applyAlignment="0" applyProtection="0"/>
  </cellStyleXfs>
  <cellXfs count="2916">
    <xf numFmtId="0" fontId="0" fillId="0" borderId="0" xfId="0"/>
    <xf numFmtId="0" fontId="3" fillId="0" borderId="0" xfId="16" applyAlignment="1">
      <alignment horizontal="center"/>
    </xf>
    <xf numFmtId="1" fontId="3" fillId="0" borderId="1" xfId="16" applyNumberFormat="1" applyBorder="1" applyAlignment="1"/>
    <xf numFmtId="1" fontId="3" fillId="0" borderId="1" xfId="16" applyNumberFormat="1" applyBorder="1" applyAlignment="1">
      <alignment horizontal="center"/>
    </xf>
    <xf numFmtId="0" fontId="3" fillId="0" borderId="1" xfId="16" applyNumberFormat="1" applyBorder="1" applyAlignment="1"/>
    <xf numFmtId="0" fontId="3" fillId="0" borderId="1" xfId="16" applyNumberFormat="1" applyBorder="1" applyAlignment="1">
      <alignment wrapText="1"/>
    </xf>
    <xf numFmtId="0" fontId="6" fillId="0" borderId="0" xfId="16" applyFont="1"/>
    <xf numFmtId="3" fontId="7" fillId="0" borderId="0" xfId="16" applyNumberFormat="1" applyFont="1" applyAlignment="1">
      <alignment horizontal="center"/>
    </xf>
    <xf numFmtId="0" fontId="5" fillId="0" borderId="0" xfId="16" applyFont="1" applyAlignment="1">
      <alignment horizontal="center"/>
    </xf>
    <xf numFmtId="4" fontId="3" fillId="0" borderId="0" xfId="16" applyNumberFormat="1" applyAlignment="1">
      <alignment horizontal="right"/>
    </xf>
    <xf numFmtId="0" fontId="3" fillId="0" borderId="0" xfId="16"/>
    <xf numFmtId="0" fontId="12" fillId="2" borderId="2" xfId="16" applyFont="1" applyFill="1" applyBorder="1" applyAlignment="1">
      <alignment horizontal="center" vertical="center" wrapText="1"/>
    </xf>
    <xf numFmtId="4" fontId="12" fillId="2" borderId="3" xfId="16" applyNumberFormat="1" applyFont="1" applyFill="1" applyBorder="1" applyAlignment="1">
      <alignment horizontal="center" vertical="center" wrapText="1"/>
    </xf>
    <xf numFmtId="0" fontId="12" fillId="2" borderId="4" xfId="16" applyFont="1" applyFill="1" applyBorder="1" applyAlignment="1">
      <alignment horizontal="center" vertical="center" wrapText="1"/>
    </xf>
    <xf numFmtId="0" fontId="12" fillId="2" borderId="6" xfId="16" applyFont="1" applyFill="1" applyBorder="1" applyAlignment="1">
      <alignment horizontal="center" vertical="center" wrapText="1"/>
    </xf>
    <xf numFmtId="4" fontId="12" fillId="2" borderId="5" xfId="16" applyNumberFormat="1" applyFont="1" applyFill="1" applyBorder="1" applyAlignment="1">
      <alignment horizontal="center" vertical="center" wrapText="1"/>
    </xf>
    <xf numFmtId="0" fontId="12" fillId="2" borderId="7" xfId="16" applyFont="1" applyFill="1" applyBorder="1" applyAlignment="1">
      <alignment horizontal="center" vertical="center" wrapText="1"/>
    </xf>
    <xf numFmtId="0" fontId="12" fillId="4" borderId="6" xfId="16" applyFont="1" applyFill="1" applyBorder="1" applyAlignment="1">
      <alignment horizontal="center" vertical="center" textRotation="90"/>
    </xf>
    <xf numFmtId="0" fontId="0" fillId="0" borderId="0" xfId="0" applyAlignment="1">
      <alignment vertical="center"/>
    </xf>
    <xf numFmtId="0" fontId="3" fillId="0" borderId="0" xfId="16" applyFont="1" applyAlignment="1">
      <alignment horizontal="center"/>
    </xf>
    <xf numFmtId="0" fontId="6" fillId="0" borderId="0" xfId="16" applyFont="1" applyAlignment="1"/>
    <xf numFmtId="0" fontId="3" fillId="0" borderId="0" xfId="16" applyFont="1" applyAlignment="1">
      <alignment horizontal="left"/>
    </xf>
    <xf numFmtId="4" fontId="12" fillId="2" borderId="4" xfId="16" applyNumberFormat="1" applyFont="1" applyFill="1" applyBorder="1" applyAlignment="1">
      <alignment horizontal="center" vertical="center" wrapText="1"/>
    </xf>
    <xf numFmtId="4" fontId="12" fillId="2" borderId="7" xfId="16" applyNumberFormat="1" applyFont="1" applyFill="1" applyBorder="1" applyAlignment="1">
      <alignment horizontal="center" vertical="center" wrapText="1"/>
    </xf>
    <xf numFmtId="0" fontId="12" fillId="4" borderId="6" xfId="16" applyFont="1" applyFill="1" applyBorder="1" applyAlignment="1">
      <alignment horizontal="center" vertical="center"/>
    </xf>
    <xf numFmtId="4" fontId="12" fillId="4" borderId="7" xfId="16" applyNumberFormat="1" applyFont="1" applyFill="1" applyBorder="1" applyAlignment="1">
      <alignment horizontal="center" vertical="center"/>
    </xf>
    <xf numFmtId="0" fontId="20" fillId="0" borderId="0" xfId="0" applyNumberFormat="1" applyFont="1" applyFill="1" applyAlignment="1">
      <alignment vertical="center" wrapText="1"/>
    </xf>
    <xf numFmtId="0" fontId="2" fillId="0" borderId="0" xfId="15" applyFont="1" applyBorder="1" applyAlignment="1">
      <alignment horizontal="center" vertical="center"/>
    </xf>
    <xf numFmtId="3" fontId="3" fillId="0" borderId="0" xfId="15" applyNumberFormat="1"/>
    <xf numFmtId="0" fontId="3" fillId="0" borderId="0" xfId="15"/>
    <xf numFmtId="3" fontId="23" fillId="0" borderId="0" xfId="18" applyNumberFormat="1" applyFont="1" applyFill="1" applyBorder="1" applyAlignment="1">
      <alignment horizontal="center" vertical="center"/>
    </xf>
    <xf numFmtId="3" fontId="3" fillId="0" borderId="0" xfId="15" applyNumberFormat="1" applyBorder="1"/>
    <xf numFmtId="3" fontId="18" fillId="4" borderId="8" xfId="15" applyNumberFormat="1" applyFont="1" applyFill="1" applyBorder="1" applyAlignment="1">
      <alignment horizontal="center" vertical="center"/>
    </xf>
    <xf numFmtId="3" fontId="18" fillId="4" borderId="7" xfId="15" applyNumberFormat="1" applyFont="1" applyFill="1" applyBorder="1" applyAlignment="1">
      <alignment horizontal="center" vertical="center"/>
    </xf>
    <xf numFmtId="3" fontId="18" fillId="0" borderId="0" xfId="3" applyNumberFormat="1" applyFont="1" applyBorder="1" applyAlignment="1">
      <alignment horizontal="center" vertical="center"/>
    </xf>
    <xf numFmtId="1" fontId="26" fillId="0" borderId="0" xfId="18" applyNumberFormat="1" applyFont="1" applyBorder="1" applyAlignment="1">
      <alignment horizontal="center" vertical="center"/>
    </xf>
    <xf numFmtId="3" fontId="26" fillId="0" borderId="0" xfId="18" applyNumberFormat="1" applyFont="1" applyBorder="1" applyAlignment="1">
      <alignment horizontal="center" vertical="center"/>
    </xf>
    <xf numFmtId="3" fontId="14" fillId="0" borderId="0" xfId="15" applyNumberFormat="1" applyFont="1" applyBorder="1" applyAlignment="1">
      <alignment horizontal="center" vertical="center" wrapText="1"/>
    </xf>
    <xf numFmtId="3" fontId="18" fillId="0" borderId="0" xfId="15" applyNumberFormat="1" applyFont="1" applyBorder="1"/>
    <xf numFmtId="3" fontId="18" fillId="0" borderId="0" xfId="15" applyNumberFormat="1" applyFont="1"/>
    <xf numFmtId="0" fontId="18" fillId="0" borderId="0" xfId="15" applyFont="1"/>
    <xf numFmtId="3" fontId="2" fillId="0" borderId="0" xfId="15" applyNumberFormat="1" applyFont="1" applyBorder="1" applyAlignment="1">
      <alignment horizontal="left" vertical="center" wrapText="1"/>
    </xf>
    <xf numFmtId="0" fontId="3" fillId="0" borderId="0" xfId="15" applyBorder="1"/>
    <xf numFmtId="4" fontId="3" fillId="0" borderId="0" xfId="15" applyNumberFormat="1" applyBorder="1" applyAlignment="1">
      <alignment vertical="center"/>
    </xf>
    <xf numFmtId="3" fontId="3" fillId="0" borderId="0" xfId="15" applyNumberFormat="1" applyBorder="1" applyAlignment="1">
      <alignment vertical="center"/>
    </xf>
    <xf numFmtId="3" fontId="18" fillId="3" borderId="2" xfId="15" applyNumberFormat="1" applyFont="1" applyFill="1" applyBorder="1" applyAlignment="1">
      <alignment horizontal="center" vertical="center" wrapText="1"/>
    </xf>
    <xf numFmtId="3" fontId="18" fillId="5" borderId="3" xfId="15" applyNumberFormat="1" applyFont="1" applyFill="1" applyBorder="1" applyAlignment="1">
      <alignment horizontal="center" vertical="center" wrapText="1"/>
    </xf>
    <xf numFmtId="3" fontId="18" fillId="6" borderId="3" xfId="15" applyNumberFormat="1" applyFont="1" applyFill="1" applyBorder="1" applyAlignment="1">
      <alignment horizontal="center" vertical="center" wrapText="1"/>
    </xf>
    <xf numFmtId="3" fontId="14" fillId="7" borderId="9" xfId="15" applyNumberFormat="1" applyFont="1" applyFill="1" applyBorder="1" applyAlignment="1">
      <alignment vertical="center"/>
    </xf>
    <xf numFmtId="3" fontId="14" fillId="7" borderId="10" xfId="15" applyNumberFormat="1" applyFont="1" applyFill="1" applyBorder="1" applyAlignment="1">
      <alignment vertical="center"/>
    </xf>
    <xf numFmtId="4" fontId="31" fillId="5" borderId="5" xfId="10" applyNumberFormat="1" applyFont="1" applyFill="1" applyBorder="1" applyAlignment="1">
      <alignment horizontal="center" vertical="center" wrapText="1"/>
    </xf>
    <xf numFmtId="0" fontId="31" fillId="5" borderId="7" xfId="10" applyFont="1" applyFill="1" applyBorder="1" applyAlignment="1">
      <alignment horizontal="center" vertical="center" wrapText="1"/>
    </xf>
    <xf numFmtId="0" fontId="40" fillId="0" borderId="11" xfId="16" applyFont="1" applyFill="1" applyBorder="1" applyAlignment="1">
      <alignment horizontal="center" vertical="center" wrapText="1"/>
    </xf>
    <xf numFmtId="0" fontId="3" fillId="0" borderId="0" xfId="16" applyFont="1"/>
    <xf numFmtId="0" fontId="42" fillId="0" borderId="0" xfId="16" applyFont="1" applyFill="1" applyAlignment="1">
      <alignment vertical="center" wrapText="1"/>
    </xf>
    <xf numFmtId="3" fontId="18" fillId="8" borderId="3" xfId="15" applyNumberFormat="1" applyFont="1" applyFill="1" applyBorder="1" applyAlignment="1">
      <alignment horizontal="center" vertical="center" wrapText="1"/>
    </xf>
    <xf numFmtId="3" fontId="18" fillId="3" borderId="6" xfId="15" applyNumberFormat="1" applyFont="1" applyFill="1" applyBorder="1" applyAlignment="1">
      <alignment horizontal="center" vertical="center" wrapText="1"/>
    </xf>
    <xf numFmtId="3" fontId="18" fillId="5" borderId="5" xfId="15" applyNumberFormat="1" applyFont="1" applyFill="1" applyBorder="1" applyAlignment="1">
      <alignment horizontal="center" vertical="center" wrapText="1"/>
    </xf>
    <xf numFmtId="4" fontId="3" fillId="0" borderId="0" xfId="15" applyNumberFormat="1" applyBorder="1" applyAlignment="1" applyProtection="1">
      <alignment horizontal="right" vertical="center"/>
    </xf>
    <xf numFmtId="4" fontId="3" fillId="0" borderId="0" xfId="15" applyNumberFormat="1" applyBorder="1" applyAlignment="1">
      <alignment horizontal="right" vertical="center"/>
    </xf>
    <xf numFmtId="0" fontId="8" fillId="9" borderId="12" xfId="16" applyFont="1" applyFill="1" applyBorder="1" applyAlignment="1">
      <alignment horizontal="center" vertical="center"/>
    </xf>
    <xf numFmtId="0" fontId="9" fillId="9" borderId="13" xfId="16" applyFont="1" applyFill="1" applyBorder="1" applyAlignment="1">
      <alignment horizontal="center" vertical="center"/>
    </xf>
    <xf numFmtId="0" fontId="10" fillId="9" borderId="13" xfId="16" applyFont="1" applyFill="1" applyBorder="1" applyAlignment="1">
      <alignment horizontal="center" vertical="center"/>
    </xf>
    <xf numFmtId="0" fontId="10" fillId="9" borderId="13" xfId="16" applyFont="1" applyFill="1" applyBorder="1" applyAlignment="1">
      <alignment horizontal="center" vertical="center" textRotation="90" wrapText="1"/>
    </xf>
    <xf numFmtId="0" fontId="10" fillId="9" borderId="13" xfId="16" applyFont="1" applyFill="1" applyBorder="1" applyAlignment="1">
      <alignment horizontal="center" vertical="center" wrapText="1"/>
    </xf>
    <xf numFmtId="3" fontId="11" fillId="9" borderId="13" xfId="16" applyNumberFormat="1" applyFont="1" applyFill="1" applyBorder="1" applyAlignment="1">
      <alignment horizontal="center" vertical="center" textRotation="90" wrapText="1"/>
    </xf>
    <xf numFmtId="0" fontId="12" fillId="9" borderId="13" xfId="16" applyFont="1" applyFill="1" applyBorder="1" applyAlignment="1">
      <alignment horizontal="center" vertical="center" wrapText="1"/>
    </xf>
    <xf numFmtId="0" fontId="12" fillId="9" borderId="14" xfId="16" applyFont="1" applyFill="1" applyBorder="1" applyAlignment="1">
      <alignment horizontal="center" vertical="center" wrapText="1"/>
    </xf>
    <xf numFmtId="4" fontId="12" fillId="9" borderId="13" xfId="16" applyNumberFormat="1" applyFont="1" applyFill="1" applyBorder="1" applyAlignment="1">
      <alignment horizontal="center" vertical="center" wrapText="1"/>
    </xf>
    <xf numFmtId="4" fontId="15" fillId="9" borderId="15" xfId="16" applyNumberFormat="1" applyFont="1" applyFill="1" applyBorder="1" applyAlignment="1">
      <alignment horizontal="center" vertical="center"/>
    </xf>
    <xf numFmtId="4" fontId="15" fillId="9" borderId="13" xfId="16" applyNumberFormat="1" applyFont="1" applyFill="1" applyBorder="1" applyAlignment="1">
      <alignment horizontal="center" vertical="center"/>
    </xf>
    <xf numFmtId="4" fontId="12" fillId="9" borderId="13" xfId="16" applyNumberFormat="1" applyFont="1" applyFill="1" applyBorder="1" applyAlignment="1">
      <alignment horizontal="center" vertical="center"/>
    </xf>
    <xf numFmtId="3" fontId="13" fillId="9" borderId="13" xfId="16" applyNumberFormat="1" applyFont="1" applyFill="1" applyBorder="1" applyAlignment="1">
      <alignment horizontal="center" vertical="center"/>
    </xf>
    <xf numFmtId="4" fontId="12" fillId="9" borderId="14" xfId="16" applyNumberFormat="1" applyFont="1" applyFill="1" applyBorder="1" applyAlignment="1">
      <alignment horizontal="center" vertical="center" wrapText="1"/>
    </xf>
    <xf numFmtId="0" fontId="12" fillId="9" borderId="15" xfId="16" applyFont="1" applyFill="1" applyBorder="1" applyAlignment="1">
      <alignment horizontal="center" vertical="center" textRotation="90"/>
    </xf>
    <xf numFmtId="0" fontId="0" fillId="0" borderId="0" xfId="0" applyAlignment="1">
      <alignment horizontal="center"/>
    </xf>
    <xf numFmtId="0" fontId="0" fillId="0" borderId="0" xfId="0" applyAlignment="1">
      <alignment wrapText="1"/>
    </xf>
    <xf numFmtId="4" fontId="0" fillId="0" borderId="0" xfId="0" applyNumberFormat="1" applyAlignment="1">
      <alignment horizontal="right"/>
    </xf>
    <xf numFmtId="0" fontId="20" fillId="0" borderId="0" xfId="14"/>
    <xf numFmtId="2" fontId="44" fillId="5" borderId="6" xfId="10" applyNumberFormat="1" applyFont="1" applyFill="1" applyBorder="1" applyAlignment="1">
      <alignment horizontal="center" vertical="center" wrapText="1"/>
    </xf>
    <xf numFmtId="4" fontId="44" fillId="5" borderId="5" xfId="10" applyNumberFormat="1" applyFont="1" applyFill="1" applyBorder="1" applyAlignment="1">
      <alignment horizontal="center" vertical="center" wrapText="1"/>
    </xf>
    <xf numFmtId="0" fontId="44" fillId="5" borderId="7" xfId="10" applyFont="1" applyFill="1" applyBorder="1" applyAlignment="1">
      <alignment horizontal="center" vertical="center" wrapText="1"/>
    </xf>
    <xf numFmtId="0" fontId="20" fillId="0" borderId="2" xfId="14" applyBorder="1"/>
    <xf numFmtId="0" fontId="20" fillId="0" borderId="3" xfId="14" applyBorder="1"/>
    <xf numFmtId="0" fontId="20" fillId="0" borderId="4" xfId="14" applyBorder="1"/>
    <xf numFmtId="0" fontId="37" fillId="0" borderId="2" xfId="16" applyFont="1" applyBorder="1" applyAlignment="1">
      <alignment vertical="center" wrapText="1"/>
    </xf>
    <xf numFmtId="0" fontId="37" fillId="0" borderId="3" xfId="16" applyFont="1" applyBorder="1" applyAlignment="1">
      <alignment vertical="center" wrapText="1"/>
    </xf>
    <xf numFmtId="0" fontId="37" fillId="0" borderId="4" xfId="16" applyFont="1" applyBorder="1" applyAlignment="1">
      <alignment vertical="center" wrapText="1"/>
    </xf>
    <xf numFmtId="0" fontId="20" fillId="0" borderId="16" xfId="14" applyBorder="1"/>
    <xf numFmtId="0" fontId="20" fillId="0" borderId="11" xfId="14" applyBorder="1"/>
    <xf numFmtId="0" fontId="20" fillId="0" borderId="8" xfId="14" applyBorder="1"/>
    <xf numFmtId="0" fontId="37" fillId="0" borderId="16" xfId="16" applyFont="1" applyBorder="1" applyAlignment="1">
      <alignment vertical="center" wrapText="1"/>
    </xf>
    <xf numFmtId="0" fontId="37" fillId="0" borderId="11" xfId="16" applyFont="1" applyBorder="1" applyAlignment="1">
      <alignment vertical="center" wrapText="1"/>
    </xf>
    <xf numFmtId="0" fontId="37" fillId="0" borderId="8" xfId="16" applyFont="1" applyBorder="1" applyAlignment="1">
      <alignment vertical="center" wrapText="1"/>
    </xf>
    <xf numFmtId="0" fontId="20" fillId="0" borderId="6" xfId="14" applyBorder="1"/>
    <xf numFmtId="0" fontId="20" fillId="0" borderId="5" xfId="14" applyBorder="1"/>
    <xf numFmtId="0" fontId="20" fillId="0" borderId="7" xfId="14" applyBorder="1"/>
    <xf numFmtId="0" fontId="37" fillId="0" borderId="6" xfId="16" applyFont="1" applyBorder="1" applyAlignment="1">
      <alignment vertical="center" wrapText="1"/>
    </xf>
    <xf numFmtId="0" fontId="37" fillId="0" borderId="5" xfId="16" applyFont="1" applyBorder="1" applyAlignment="1">
      <alignment vertical="center" wrapText="1"/>
    </xf>
    <xf numFmtId="0" fontId="37" fillId="0" borderId="7" xfId="16" applyFont="1" applyBorder="1" applyAlignment="1">
      <alignment vertical="center" wrapText="1"/>
    </xf>
    <xf numFmtId="0" fontId="9" fillId="0" borderId="0" xfId="12" applyFont="1" applyBorder="1" applyAlignment="1">
      <alignment vertical="center"/>
    </xf>
    <xf numFmtId="0" fontId="20" fillId="0" borderId="0" xfId="12"/>
    <xf numFmtId="0" fontId="38" fillId="0" borderId="0" xfId="12" applyFont="1"/>
    <xf numFmtId="4" fontId="20" fillId="7" borderId="5" xfId="16" applyNumberFormat="1" applyFont="1" applyFill="1" applyBorder="1" applyAlignment="1">
      <alignment horizontal="center" vertical="center"/>
    </xf>
    <xf numFmtId="4" fontId="20" fillId="7" borderId="17" xfId="16" applyNumberFormat="1" applyFont="1" applyFill="1" applyBorder="1" applyAlignment="1">
      <alignment horizontal="center" vertical="center"/>
    </xf>
    <xf numFmtId="0" fontId="20" fillId="0" borderId="2" xfId="12" applyFill="1" applyBorder="1" applyAlignment="1">
      <alignment horizontal="center" vertical="center"/>
    </xf>
    <xf numFmtId="0" fontId="36" fillId="0" borderId="3" xfId="12" applyFont="1" applyFill="1" applyBorder="1" applyAlignment="1">
      <alignment vertical="center"/>
    </xf>
    <xf numFmtId="49" fontId="6" fillId="0" borderId="18" xfId="7" applyNumberFormat="1" applyFont="1" applyFill="1" applyBorder="1" applyAlignment="1">
      <alignment horizontal="center" vertical="center"/>
    </xf>
    <xf numFmtId="0" fontId="6" fillId="0" borderId="18" xfId="7" applyFont="1" applyFill="1" applyBorder="1" applyAlignment="1">
      <alignment vertical="center"/>
    </xf>
    <xf numFmtId="0" fontId="41" fillId="0" borderId="3" xfId="7" applyFont="1" applyFill="1" applyBorder="1" applyAlignment="1">
      <alignment horizontal="center" vertical="center"/>
    </xf>
    <xf numFmtId="0" fontId="46" fillId="0" borderId="3" xfId="16" applyFont="1" applyFill="1" applyBorder="1" applyAlignment="1">
      <alignment horizontal="center" vertical="center" wrapText="1"/>
    </xf>
    <xf numFmtId="0" fontId="35" fillId="0" borderId="3" xfId="12" applyFont="1" applyFill="1" applyBorder="1" applyAlignment="1">
      <alignment horizontal="center" vertical="center"/>
    </xf>
    <xf numFmtId="0" fontId="3" fillId="0" borderId="3" xfId="7" applyFont="1" applyFill="1" applyBorder="1" applyAlignment="1">
      <alignment horizontal="center" vertical="center"/>
    </xf>
    <xf numFmtId="0" fontId="20" fillId="0" borderId="0" xfId="12" applyFill="1"/>
    <xf numFmtId="0" fontId="20" fillId="0" borderId="16" xfId="12" applyFill="1" applyBorder="1" applyAlignment="1">
      <alignment horizontal="center" vertical="center"/>
    </xf>
    <xf numFmtId="0" fontId="36" fillId="0" borderId="11" xfId="12" applyFont="1" applyFill="1" applyBorder="1" applyAlignment="1">
      <alignment vertical="center"/>
    </xf>
    <xf numFmtId="0" fontId="3" fillId="0" borderId="11" xfId="7" applyFont="1" applyFill="1" applyBorder="1" applyAlignment="1">
      <alignment horizontal="center" vertical="center"/>
    </xf>
    <xf numFmtId="169" fontId="3" fillId="0" borderId="11" xfId="7" applyNumberFormat="1" applyFont="1" applyFill="1" applyBorder="1" applyAlignment="1">
      <alignment horizontal="center" vertical="center"/>
    </xf>
    <xf numFmtId="0" fontId="22" fillId="0" borderId="11" xfId="12" applyFont="1" applyFill="1" applyBorder="1" applyAlignment="1">
      <alignment horizontal="center" vertical="center"/>
    </xf>
    <xf numFmtId="165" fontId="39" fillId="0" borderId="11" xfId="16" applyNumberFormat="1" applyFont="1" applyFill="1" applyBorder="1" applyAlignment="1">
      <alignment horizontal="center" vertical="center" wrapText="1"/>
    </xf>
    <xf numFmtId="0" fontId="42" fillId="0" borderId="0" xfId="16" applyFont="1" applyAlignment="1">
      <alignment vertical="center" wrapText="1"/>
    </xf>
    <xf numFmtId="0" fontId="34" fillId="0" borderId="11" xfId="12" applyFont="1" applyFill="1" applyBorder="1" applyAlignment="1">
      <alignment horizontal="center" vertical="center"/>
    </xf>
    <xf numFmtId="0" fontId="3" fillId="0" borderId="16" xfId="16" applyBorder="1"/>
    <xf numFmtId="0" fontId="3" fillId="0" borderId="11" xfId="16" applyBorder="1"/>
    <xf numFmtId="0" fontId="3" fillId="0" borderId="8" xfId="16" applyBorder="1"/>
    <xf numFmtId="49" fontId="6" fillId="0" borderId="19" xfId="7" applyNumberFormat="1" applyFont="1" applyFill="1" applyBorder="1" applyAlignment="1">
      <alignment horizontal="center" vertical="center"/>
    </xf>
    <xf numFmtId="0" fontId="6" fillId="0" borderId="19" xfId="7" applyFont="1" applyFill="1" applyBorder="1" applyAlignment="1">
      <alignment vertical="center"/>
    </xf>
    <xf numFmtId="0" fontId="3" fillId="0" borderId="19" xfId="7" applyFont="1" applyFill="1" applyBorder="1" applyAlignment="1">
      <alignment horizontal="center" vertical="center"/>
    </xf>
    <xf numFmtId="169" fontId="3" fillId="0" borderId="19" xfId="7" applyNumberFormat="1" applyFont="1" applyFill="1" applyBorder="1" applyAlignment="1">
      <alignment horizontal="center" vertical="center"/>
    </xf>
    <xf numFmtId="0" fontId="20" fillId="0" borderId="11" xfId="12" applyFill="1" applyBorder="1" applyAlignment="1">
      <alignment vertical="center"/>
    </xf>
    <xf numFmtId="169" fontId="3" fillId="0" borderId="20" xfId="7" applyNumberFormat="1" applyFont="1" applyFill="1" applyBorder="1" applyAlignment="1">
      <alignment horizontal="center" vertical="center"/>
    </xf>
    <xf numFmtId="49" fontId="6" fillId="0" borderId="11" xfId="7" applyNumberFormat="1" applyFont="1" applyFill="1" applyBorder="1" applyAlignment="1">
      <alignment horizontal="center" vertical="center"/>
    </xf>
    <xf numFmtId="0" fontId="6" fillId="0" borderId="11" xfId="7" applyFont="1" applyFill="1" applyBorder="1" applyAlignment="1">
      <alignment vertical="center"/>
    </xf>
    <xf numFmtId="0" fontId="6" fillId="0" borderId="11" xfId="7" applyFont="1" applyFill="1" applyBorder="1" applyAlignment="1">
      <alignment horizontal="left" vertical="center"/>
    </xf>
    <xf numFmtId="0" fontId="6" fillId="0" borderId="11" xfId="7" quotePrefix="1" applyFont="1" applyFill="1" applyBorder="1" applyAlignment="1">
      <alignment horizontal="left" vertical="center" wrapText="1"/>
    </xf>
    <xf numFmtId="0" fontId="6" fillId="0" borderId="11" xfId="7" quotePrefix="1" applyFont="1" applyFill="1" applyBorder="1" applyAlignment="1">
      <alignment horizontal="left" vertical="center"/>
    </xf>
    <xf numFmtId="0" fontId="20" fillId="0" borderId="6" xfId="12" applyFill="1" applyBorder="1" applyAlignment="1">
      <alignment horizontal="center" vertical="center"/>
    </xf>
    <xf numFmtId="0" fontId="36" fillId="0" borderId="5" xfId="12" applyFont="1" applyFill="1" applyBorder="1" applyAlignment="1">
      <alignment vertical="center"/>
    </xf>
    <xf numFmtId="49" fontId="6" fillId="0" borderId="5" xfId="7" applyNumberFormat="1" applyFont="1" applyFill="1" applyBorder="1" applyAlignment="1">
      <alignment horizontal="center" vertical="center"/>
    </xf>
    <xf numFmtId="0" fontId="6" fillId="0" borderId="5" xfId="7" applyFont="1" applyFill="1" applyBorder="1" applyAlignment="1">
      <alignment vertical="center"/>
    </xf>
    <xf numFmtId="0" fontId="3" fillId="0" borderId="5" xfId="7" applyFont="1" applyFill="1" applyBorder="1" applyAlignment="1">
      <alignment horizontal="center" vertical="center"/>
    </xf>
    <xf numFmtId="169" fontId="3" fillId="0" borderId="5" xfId="7" applyNumberFormat="1" applyFont="1" applyFill="1" applyBorder="1" applyAlignment="1">
      <alignment horizontal="center" vertical="center"/>
    </xf>
    <xf numFmtId="0" fontId="40" fillId="0" borderId="5" xfId="16" applyFont="1" applyFill="1" applyBorder="1" applyAlignment="1">
      <alignment horizontal="center" vertical="center" wrapText="1"/>
    </xf>
    <xf numFmtId="0" fontId="22" fillId="0" borderId="5" xfId="12" applyFont="1" applyFill="1" applyBorder="1" applyAlignment="1">
      <alignment horizontal="center" vertical="center"/>
    </xf>
    <xf numFmtId="0" fontId="20" fillId="0" borderId="5" xfId="12" applyFill="1" applyBorder="1" applyAlignment="1">
      <alignment vertical="center"/>
    </xf>
    <xf numFmtId="169" fontId="3" fillId="0" borderId="17" xfId="7" applyNumberFormat="1" applyFont="1" applyFill="1" applyBorder="1" applyAlignment="1">
      <alignment horizontal="center" vertical="center"/>
    </xf>
    <xf numFmtId="0" fontId="3" fillId="0" borderId="6" xfId="16" applyBorder="1"/>
    <xf numFmtId="0" fontId="3" fillId="0" borderId="5" xfId="16" applyBorder="1"/>
    <xf numFmtId="0" fontId="3" fillId="0" borderId="7" xfId="16" applyBorder="1"/>
    <xf numFmtId="0" fontId="20" fillId="0" borderId="0" xfId="12" applyAlignment="1">
      <alignment horizontal="center"/>
    </xf>
    <xf numFmtId="0" fontId="36" fillId="0" borderId="0" xfId="12" applyFont="1"/>
    <xf numFmtId="0" fontId="10" fillId="3" borderId="11" xfId="16" applyFont="1" applyFill="1" applyBorder="1" applyAlignment="1">
      <alignment horizontal="center" vertical="center" wrapText="1"/>
    </xf>
    <xf numFmtId="4" fontId="12" fillId="2" borderId="11" xfId="16" applyNumberFormat="1" applyFont="1" applyFill="1" applyBorder="1" applyAlignment="1">
      <alignment horizontal="center" vertical="center" wrapText="1"/>
    </xf>
    <xf numFmtId="0" fontId="12" fillId="4" borderId="11" xfId="16" applyFont="1" applyFill="1" applyBorder="1" applyAlignment="1">
      <alignment horizontal="center" vertical="center"/>
    </xf>
    <xf numFmtId="4" fontId="12" fillId="4" borderId="11" xfId="16" applyNumberFormat="1" applyFont="1" applyFill="1" applyBorder="1" applyAlignment="1">
      <alignment horizontal="center" vertical="center"/>
    </xf>
    <xf numFmtId="2" fontId="13" fillId="5" borderId="11" xfId="10" applyNumberFormat="1" applyFont="1" applyFill="1" applyBorder="1" applyAlignment="1">
      <alignment horizontal="center" vertical="center" wrapText="1"/>
    </xf>
    <xf numFmtId="4" fontId="13" fillId="5" borderId="11" xfId="10" applyNumberFormat="1" applyFont="1" applyFill="1" applyBorder="1" applyAlignment="1">
      <alignment horizontal="center" vertical="center" wrapText="1"/>
    </xf>
    <xf numFmtId="0" fontId="13" fillId="5" borderId="8" xfId="10" applyFont="1" applyFill="1" applyBorder="1" applyAlignment="1">
      <alignment horizontal="center" vertical="center" wrapText="1"/>
    </xf>
    <xf numFmtId="0" fontId="6" fillId="0" borderId="0" xfId="16" applyFont="1" applyAlignment="1">
      <alignment horizontal="center"/>
    </xf>
    <xf numFmtId="0" fontId="9" fillId="0" borderId="0" xfId="0" applyFont="1" applyAlignment="1">
      <alignment vertical="center"/>
    </xf>
    <xf numFmtId="0" fontId="12" fillId="9" borderId="15" xfId="16" applyFont="1" applyFill="1" applyBorder="1" applyAlignment="1">
      <alignment horizontal="right" vertical="center" wrapText="1"/>
    </xf>
    <xf numFmtId="4" fontId="12" fillId="9" borderId="13" xfId="16" applyNumberFormat="1" applyFont="1" applyFill="1" applyBorder="1" applyAlignment="1">
      <alignment horizontal="right" vertical="center" wrapText="1"/>
    </xf>
    <xf numFmtId="0" fontId="0" fillId="0" borderId="0" xfId="0" applyAlignment="1">
      <alignment horizontal="right"/>
    </xf>
    <xf numFmtId="0" fontId="3" fillId="0" borderId="0" xfId="16" applyFont="1" applyAlignment="1">
      <alignment vertical="center"/>
    </xf>
    <xf numFmtId="0" fontId="12" fillId="6" borderId="7" xfId="16" applyFont="1" applyFill="1" applyBorder="1" applyAlignment="1">
      <alignment horizontal="center" vertical="center" wrapText="1"/>
    </xf>
    <xf numFmtId="2" fontId="31" fillId="5" borderId="6" xfId="10" applyNumberFormat="1" applyFont="1" applyFill="1" applyBorder="1" applyAlignment="1">
      <alignment horizontal="center" vertical="center" wrapText="1"/>
    </xf>
    <xf numFmtId="4" fontId="3" fillId="0" borderId="0" xfId="15" applyNumberFormat="1" applyBorder="1"/>
    <xf numFmtId="3" fontId="3" fillId="0" borderId="0" xfId="15" applyNumberFormat="1" applyAlignment="1">
      <alignment vertical="center"/>
    </xf>
    <xf numFmtId="0" fontId="3" fillId="0" borderId="0" xfId="15" applyAlignment="1">
      <alignment vertical="center"/>
    </xf>
    <xf numFmtId="0" fontId="0" fillId="0" borderId="0" xfId="0" applyFill="1"/>
    <xf numFmtId="0" fontId="14" fillId="0" borderId="16" xfId="11" applyFont="1" applyBorder="1" applyAlignment="1">
      <alignment horizontal="justify" vertical="center"/>
    </xf>
    <xf numFmtId="0" fontId="14" fillId="0" borderId="16" xfId="11" applyFont="1" applyBorder="1" applyAlignment="1">
      <alignment wrapText="1"/>
    </xf>
    <xf numFmtId="0" fontId="14" fillId="0" borderId="6" xfId="11" applyFont="1" applyBorder="1" applyAlignment="1">
      <alignment wrapText="1"/>
    </xf>
    <xf numFmtId="0" fontId="3" fillId="0" borderId="0" xfId="16" applyFont="1" applyAlignment="1">
      <alignment horizontal="left" wrapText="1"/>
    </xf>
    <xf numFmtId="0" fontId="10" fillId="3" borderId="11" xfId="16" applyFont="1" applyFill="1" applyBorder="1" applyAlignment="1">
      <alignment horizontal="left" vertical="center" wrapText="1"/>
    </xf>
    <xf numFmtId="0" fontId="0" fillId="0" borderId="0" xfId="0" applyAlignment="1">
      <alignment horizontal="left" wrapText="1"/>
    </xf>
    <xf numFmtId="0" fontId="42" fillId="0" borderId="0" xfId="16" applyFont="1"/>
    <xf numFmtId="0" fontId="3" fillId="0" borderId="0" xfId="16" applyFont="1" applyAlignment="1">
      <alignment vertical="center" wrapText="1"/>
    </xf>
    <xf numFmtId="0" fontId="3" fillId="0" borderId="0" xfId="16" applyAlignment="1">
      <alignment vertical="center" wrapText="1"/>
    </xf>
    <xf numFmtId="0" fontId="3" fillId="0" borderId="0" xfId="16" applyAlignment="1">
      <alignment vertical="center"/>
    </xf>
    <xf numFmtId="0" fontId="3" fillId="0" borderId="0" xfId="16" applyAlignment="1">
      <alignment horizontal="center" vertical="center"/>
    </xf>
    <xf numFmtId="0" fontId="5" fillId="0" borderId="0" xfId="16" applyFont="1"/>
    <xf numFmtId="0" fontId="3" fillId="0" borderId="0" xfId="16" applyBorder="1" applyAlignment="1">
      <alignment horizontal="center" vertical="center" wrapText="1"/>
    </xf>
    <xf numFmtId="0" fontId="13" fillId="0" borderId="0" xfId="16" applyFont="1" applyBorder="1" applyAlignment="1">
      <alignment horizontal="center" vertical="center" wrapText="1"/>
    </xf>
    <xf numFmtId="0" fontId="6" fillId="0" borderId="0" xfId="16" applyFont="1" applyBorder="1" applyAlignment="1">
      <alignment horizontal="center" vertical="center" wrapText="1"/>
    </xf>
    <xf numFmtId="166" fontId="37" fillId="0" borderId="0" xfId="16" applyNumberFormat="1" applyFont="1" applyBorder="1" applyAlignment="1">
      <alignment vertical="center" wrapText="1"/>
    </xf>
    <xf numFmtId="4" fontId="33" fillId="0" borderId="0" xfId="16" applyNumberFormat="1" applyFont="1" applyBorder="1" applyAlignment="1">
      <alignment horizontal="center" vertical="center" wrapText="1"/>
    </xf>
    <xf numFmtId="4" fontId="37" fillId="0" borderId="0" xfId="16" applyNumberFormat="1" applyFont="1" applyBorder="1" applyAlignment="1">
      <alignment vertical="center" wrapText="1"/>
    </xf>
    <xf numFmtId="0" fontId="49" fillId="0" borderId="0" xfId="16" applyFont="1" applyBorder="1" applyAlignment="1">
      <alignment vertical="center" wrapText="1"/>
    </xf>
    <xf numFmtId="0" fontId="37" fillId="0" borderId="0" xfId="16" applyFont="1" applyBorder="1" applyAlignment="1">
      <alignment vertical="center" wrapText="1"/>
    </xf>
    <xf numFmtId="0" fontId="50" fillId="0" borderId="0" xfId="16" applyFont="1" applyAlignment="1">
      <alignment vertical="center" wrapText="1"/>
    </xf>
    <xf numFmtId="0" fontId="16" fillId="0" borderId="0" xfId="16" applyFont="1" applyAlignment="1">
      <alignment vertical="center" wrapText="1"/>
    </xf>
    <xf numFmtId="3" fontId="18" fillId="2" borderId="3" xfId="15" applyNumberFormat="1" applyFont="1" applyFill="1" applyBorder="1" applyAlignment="1">
      <alignment horizontal="center" vertical="center" wrapText="1"/>
    </xf>
    <xf numFmtId="3" fontId="18" fillId="6" borderId="5" xfId="15" applyNumberFormat="1" applyFont="1" applyFill="1" applyBorder="1" applyAlignment="1">
      <alignment horizontal="center" vertical="center" wrapText="1"/>
    </xf>
    <xf numFmtId="3" fontId="18" fillId="2" borderId="5" xfId="15" applyNumberFormat="1" applyFont="1" applyFill="1" applyBorder="1" applyAlignment="1">
      <alignment horizontal="center" vertical="center" wrapText="1"/>
    </xf>
    <xf numFmtId="3" fontId="18" fillId="8" borderId="5" xfId="15" applyNumberFormat="1" applyFont="1" applyFill="1" applyBorder="1" applyAlignment="1">
      <alignment horizontal="center" vertical="center" wrapText="1"/>
    </xf>
    <xf numFmtId="3" fontId="14" fillId="7" borderId="21" xfId="15" applyNumberFormat="1" applyFont="1" applyFill="1" applyBorder="1" applyAlignment="1">
      <alignment horizontal="left" vertical="center"/>
    </xf>
    <xf numFmtId="3" fontId="14" fillId="7" borderId="22" xfId="15" applyNumberFormat="1" applyFont="1" applyFill="1" applyBorder="1" applyAlignment="1">
      <alignment horizontal="left" vertical="center"/>
    </xf>
    <xf numFmtId="0" fontId="20" fillId="0" borderId="23" xfId="12" applyFill="1" applyBorder="1" applyAlignment="1">
      <alignment horizontal="center" vertical="center"/>
    </xf>
    <xf numFmtId="0" fontId="36" fillId="0" borderId="19" xfId="12" applyFont="1" applyFill="1" applyBorder="1" applyAlignment="1">
      <alignment vertical="center"/>
    </xf>
    <xf numFmtId="49" fontId="3" fillId="0" borderId="3" xfId="19" applyNumberFormat="1" applyFont="1" applyFill="1" applyBorder="1" applyAlignment="1" applyProtection="1">
      <alignment horizontal="left" vertical="center"/>
      <protection locked="0"/>
    </xf>
    <xf numFmtId="49" fontId="3" fillId="0" borderId="11" xfId="19" applyNumberFormat="1" applyFont="1" applyFill="1" applyBorder="1" applyAlignment="1" applyProtection="1">
      <alignment horizontal="left" vertical="center"/>
      <protection locked="0"/>
    </xf>
    <xf numFmtId="1" fontId="3" fillId="0" borderId="11" xfId="19" applyNumberFormat="1" applyFont="1" applyFill="1" applyBorder="1" applyAlignment="1">
      <alignment horizontal="left" vertical="center"/>
    </xf>
    <xf numFmtId="3" fontId="3" fillId="0" borderId="11" xfId="19" applyNumberFormat="1" applyFont="1" applyFill="1" applyBorder="1" applyAlignment="1">
      <alignment horizontal="left" vertical="center"/>
    </xf>
    <xf numFmtId="3" fontId="3" fillId="0" borderId="5" xfId="19" applyNumberFormat="1" applyFont="1" applyFill="1" applyBorder="1" applyAlignment="1">
      <alignment horizontal="left" vertical="center"/>
    </xf>
    <xf numFmtId="3" fontId="3" fillId="0" borderId="3" xfId="19" applyNumberFormat="1" applyFont="1" applyFill="1" applyBorder="1" applyAlignment="1" applyProtection="1">
      <alignment horizontal="left" vertical="center" wrapText="1"/>
      <protection locked="0"/>
    </xf>
    <xf numFmtId="3" fontId="3" fillId="0" borderId="11" xfId="19" applyNumberFormat="1" applyFont="1" applyFill="1" applyBorder="1" applyAlignment="1" applyProtection="1">
      <alignment horizontal="left" vertical="center" wrapText="1"/>
      <protection locked="0"/>
    </xf>
    <xf numFmtId="3" fontId="3" fillId="0" borderId="11" xfId="19" applyNumberFormat="1" applyFont="1" applyFill="1" applyBorder="1" applyAlignment="1">
      <alignment horizontal="left" vertical="center" wrapText="1"/>
    </xf>
    <xf numFmtId="3" fontId="3" fillId="0" borderId="11" xfId="19" quotePrefix="1" applyNumberFormat="1" applyFont="1" applyFill="1" applyBorder="1" applyAlignment="1">
      <alignment horizontal="left" vertical="center" wrapText="1"/>
    </xf>
    <xf numFmtId="3" fontId="3" fillId="0" borderId="5" xfId="19" applyNumberFormat="1" applyFont="1" applyFill="1" applyBorder="1" applyAlignment="1">
      <alignment horizontal="left" vertical="center" wrapText="1"/>
    </xf>
    <xf numFmtId="3" fontId="3" fillId="0" borderId="3" xfId="6" applyNumberFormat="1" applyFont="1" applyFill="1" applyBorder="1" applyAlignment="1">
      <alignment vertical="center"/>
    </xf>
    <xf numFmtId="0" fontId="3" fillId="0" borderId="11" xfId="6" applyFont="1" applyFill="1" applyBorder="1" applyAlignment="1">
      <alignment vertical="center"/>
    </xf>
    <xf numFmtId="0" fontId="32" fillId="0" borderId="11" xfId="17" applyFont="1" applyBorder="1" applyAlignment="1">
      <alignment vertical="center"/>
    </xf>
    <xf numFmtId="0" fontId="32" fillId="0" borderId="5" xfId="17" applyFont="1" applyBorder="1" applyAlignment="1">
      <alignment vertical="center"/>
    </xf>
    <xf numFmtId="1" fontId="3" fillId="0" borderId="11" xfId="6" applyNumberFormat="1" applyFont="1" applyFill="1" applyBorder="1" applyAlignment="1">
      <alignment vertical="center"/>
    </xf>
    <xf numFmtId="1" fontId="3" fillId="0" borderId="3" xfId="19" applyNumberFormat="1" applyFont="1" applyFill="1" applyBorder="1" applyAlignment="1" applyProtection="1">
      <alignment horizontal="center" vertical="center"/>
      <protection locked="0"/>
    </xf>
    <xf numFmtId="1" fontId="3" fillId="0" borderId="11" xfId="19" applyNumberFormat="1" applyFont="1" applyFill="1" applyBorder="1" applyAlignment="1" applyProtection="1">
      <alignment horizontal="center" vertical="center"/>
      <protection locked="0"/>
    </xf>
    <xf numFmtId="1" fontId="3" fillId="0" borderId="11" xfId="19" applyNumberFormat="1" applyFont="1" applyFill="1" applyBorder="1" applyAlignment="1">
      <alignment horizontal="center" vertical="center"/>
    </xf>
    <xf numFmtId="1" fontId="3" fillId="0" borderId="5" xfId="19" applyNumberFormat="1" applyFont="1" applyFill="1" applyBorder="1" applyAlignment="1">
      <alignment horizontal="center" vertical="center"/>
    </xf>
    <xf numFmtId="0" fontId="32" fillId="0" borderId="4" xfId="17" applyFont="1" applyBorder="1" applyAlignment="1">
      <alignment vertical="center"/>
    </xf>
    <xf numFmtId="0" fontId="32" fillId="0" borderId="8" xfId="17" applyFont="1" applyBorder="1" applyAlignment="1">
      <alignment vertical="center"/>
    </xf>
    <xf numFmtId="0" fontId="32" fillId="0" borderId="7" xfId="17" applyFont="1" applyBorder="1" applyAlignment="1">
      <alignment vertical="center"/>
    </xf>
    <xf numFmtId="0" fontId="20" fillId="0" borderId="24" xfId="12" applyFill="1" applyBorder="1" applyAlignment="1">
      <alignment horizontal="center" vertical="center"/>
    </xf>
    <xf numFmtId="0" fontId="36" fillId="0" borderId="18" xfId="12" applyFont="1" applyFill="1" applyBorder="1" applyAlignment="1">
      <alignment vertical="center"/>
    </xf>
    <xf numFmtId="0" fontId="41" fillId="0" borderId="18" xfId="7" applyFont="1" applyFill="1" applyBorder="1" applyAlignment="1">
      <alignment horizontal="center" vertical="center"/>
    </xf>
    <xf numFmtId="0" fontId="46" fillId="0" borderId="18" xfId="16" applyFont="1" applyFill="1" applyBorder="1" applyAlignment="1">
      <alignment horizontal="center" vertical="center" wrapText="1"/>
    </xf>
    <xf numFmtId="0" fontId="35" fillId="0" borderId="18" xfId="12" applyFont="1" applyFill="1" applyBorder="1" applyAlignment="1">
      <alignment horizontal="center" vertical="center"/>
    </xf>
    <xf numFmtId="0" fontId="3" fillId="0" borderId="24" xfId="7" applyFont="1" applyFill="1" applyBorder="1" applyAlignment="1">
      <alignment horizontal="center" vertical="center"/>
    </xf>
    <xf numFmtId="0" fontId="3" fillId="0" borderId="18" xfId="7" applyFont="1" applyFill="1" applyBorder="1" applyAlignment="1">
      <alignment horizontal="center" vertical="center"/>
    </xf>
    <xf numFmtId="0" fontId="37" fillId="0" borderId="25" xfId="16" applyFont="1" applyFill="1" applyBorder="1" applyAlignment="1">
      <alignment vertical="center" wrapText="1"/>
    </xf>
    <xf numFmtId="0" fontId="40" fillId="0" borderId="19" xfId="16" applyFont="1" applyFill="1" applyBorder="1" applyAlignment="1">
      <alignment horizontal="center" vertical="center" wrapText="1"/>
    </xf>
    <xf numFmtId="0" fontId="22" fillId="0" borderId="19" xfId="12" applyFont="1" applyFill="1" applyBorder="1" applyAlignment="1">
      <alignment horizontal="center" vertical="center"/>
    </xf>
    <xf numFmtId="0" fontId="3" fillId="0" borderId="23" xfId="16" applyBorder="1"/>
    <xf numFmtId="0" fontId="3" fillId="0" borderId="19" xfId="16" applyBorder="1"/>
    <xf numFmtId="0" fontId="3" fillId="0" borderId="26" xfId="16" applyBorder="1"/>
    <xf numFmtId="0" fontId="46" fillId="0" borderId="11" xfId="16" applyFont="1" applyFill="1" applyBorder="1" applyAlignment="1">
      <alignment horizontal="center" vertical="center" wrapText="1"/>
    </xf>
    <xf numFmtId="0" fontId="35" fillId="0" borderId="11" xfId="12" applyFont="1" applyFill="1" applyBorder="1" applyAlignment="1">
      <alignment horizontal="center" vertical="center"/>
    </xf>
    <xf numFmtId="0" fontId="41" fillId="0" borderId="11" xfId="7" applyFont="1" applyFill="1" applyBorder="1" applyAlignment="1">
      <alignment horizontal="center" vertical="center"/>
    </xf>
    <xf numFmtId="169" fontId="17" fillId="0" borderId="11" xfId="7" applyNumberFormat="1" applyFont="1" applyFill="1" applyBorder="1" applyAlignment="1">
      <alignment horizontal="center" vertical="center"/>
    </xf>
    <xf numFmtId="169" fontId="17" fillId="0" borderId="5" xfId="7" applyNumberFormat="1" applyFont="1" applyFill="1" applyBorder="1" applyAlignment="1">
      <alignment horizontal="center" vertical="center"/>
    </xf>
    <xf numFmtId="0" fontId="6" fillId="0" borderId="19" xfId="7" applyFont="1" applyFill="1" applyBorder="1" applyAlignment="1">
      <alignment horizontal="left" vertical="center" wrapText="1"/>
    </xf>
    <xf numFmtId="0" fontId="20" fillId="0" borderId="19" xfId="12" applyFill="1" applyBorder="1" applyAlignment="1">
      <alignment vertical="center"/>
    </xf>
    <xf numFmtId="169" fontId="3" fillId="0" borderId="27" xfId="7" applyNumberFormat="1" applyFont="1" applyFill="1" applyBorder="1" applyAlignment="1">
      <alignment horizontal="center" vertical="center"/>
    </xf>
    <xf numFmtId="0" fontId="20" fillId="0" borderId="28" xfId="12" applyFill="1" applyBorder="1" applyAlignment="1">
      <alignment horizontal="center" vertical="center"/>
    </xf>
    <xf numFmtId="0" fontId="36" fillId="0" borderId="28" xfId="12" applyFont="1" applyFill="1" applyBorder="1" applyAlignment="1">
      <alignment vertical="center"/>
    </xf>
    <xf numFmtId="0" fontId="17" fillId="0" borderId="28" xfId="7" applyFont="1" applyFill="1" applyBorder="1" applyAlignment="1">
      <alignment vertical="center"/>
    </xf>
    <xf numFmtId="0" fontId="29" fillId="0" borderId="28" xfId="7" applyFont="1" applyFill="1" applyBorder="1" applyAlignment="1">
      <alignment horizontal="left" vertical="center"/>
    </xf>
    <xf numFmtId="0" fontId="17" fillId="0" borderId="28" xfId="7" applyFont="1" applyFill="1" applyBorder="1" applyAlignment="1">
      <alignment horizontal="left" vertical="center"/>
    </xf>
    <xf numFmtId="0" fontId="17" fillId="0" borderId="28" xfId="7" applyFont="1" applyFill="1" applyBorder="1" applyAlignment="1">
      <alignment horizontal="center" vertical="center"/>
    </xf>
    <xf numFmtId="0" fontId="40" fillId="0" borderId="28" xfId="16" applyFont="1" applyFill="1" applyBorder="1" applyAlignment="1">
      <alignment horizontal="center" vertical="center" wrapText="1"/>
    </xf>
    <xf numFmtId="0" fontId="22" fillId="0" borderId="28" xfId="12" applyFont="1" applyFill="1" applyBorder="1" applyAlignment="1">
      <alignment horizontal="center" vertical="center"/>
    </xf>
    <xf numFmtId="0" fontId="3" fillId="0" borderId="28" xfId="7" applyFont="1" applyFill="1" applyBorder="1" applyAlignment="1">
      <alignment horizontal="center" vertical="center"/>
    </xf>
    <xf numFmtId="0" fontId="34" fillId="0" borderId="28" xfId="12" applyFont="1" applyFill="1" applyBorder="1" applyAlignment="1">
      <alignment horizontal="center" vertical="center"/>
    </xf>
    <xf numFmtId="169" fontId="17" fillId="0" borderId="28" xfId="7" applyNumberFormat="1" applyFont="1" applyFill="1" applyBorder="1" applyAlignment="1">
      <alignment horizontal="center" vertical="center"/>
    </xf>
    <xf numFmtId="0" fontId="3" fillId="0" borderId="28" xfId="16" applyBorder="1"/>
    <xf numFmtId="0" fontId="20" fillId="0" borderId="0" xfId="12" applyFill="1" applyBorder="1" applyAlignment="1">
      <alignment horizontal="center" vertical="center"/>
    </xf>
    <xf numFmtId="0" fontId="36" fillId="0" borderId="0" xfId="12" applyFont="1" applyFill="1" applyBorder="1" applyAlignment="1">
      <alignment vertical="center"/>
    </xf>
    <xf numFmtId="49" fontId="6" fillId="0" borderId="0" xfId="7" applyNumberFormat="1" applyFont="1" applyFill="1" applyBorder="1" applyAlignment="1">
      <alignment horizontal="center" vertical="center"/>
    </xf>
    <xf numFmtId="0" fontId="6" fillId="0" borderId="0" xfId="7" applyFont="1" applyFill="1" applyBorder="1" applyAlignment="1">
      <alignment horizontal="left" vertical="center"/>
    </xf>
    <xf numFmtId="0" fontId="6" fillId="0" borderId="0" xfId="7" applyFont="1" applyFill="1" applyBorder="1" applyAlignment="1">
      <alignment vertical="center"/>
    </xf>
    <xf numFmtId="0" fontId="3" fillId="0" borderId="0" xfId="7" applyFont="1" applyFill="1" applyBorder="1" applyAlignment="1">
      <alignment horizontal="center" vertical="center"/>
    </xf>
    <xf numFmtId="169" fontId="3" fillId="0" borderId="0" xfId="7" applyNumberFormat="1" applyFont="1" applyFill="1" applyBorder="1" applyAlignment="1">
      <alignment horizontal="center" vertical="center"/>
    </xf>
    <xf numFmtId="0" fontId="40" fillId="0" borderId="0" xfId="16" applyFont="1" applyFill="1" applyBorder="1" applyAlignment="1">
      <alignment horizontal="center" vertical="center" wrapText="1"/>
    </xf>
    <xf numFmtId="0" fontId="22" fillId="0" borderId="0" xfId="12" applyFont="1" applyFill="1" applyBorder="1" applyAlignment="1">
      <alignment horizontal="center" vertical="center"/>
    </xf>
    <xf numFmtId="0" fontId="20" fillId="0" borderId="0" xfId="12" applyFill="1" applyBorder="1" applyAlignment="1">
      <alignment vertical="center"/>
    </xf>
    <xf numFmtId="0" fontId="3" fillId="0" borderId="0" xfId="16" applyBorder="1"/>
    <xf numFmtId="1" fontId="41" fillId="0" borderId="29" xfId="7" applyNumberFormat="1" applyFont="1" applyFill="1" applyBorder="1" applyAlignment="1">
      <alignment horizontal="center" vertical="center"/>
    </xf>
    <xf numFmtId="1" fontId="41" fillId="0" borderId="18" xfId="7" applyNumberFormat="1" applyFont="1" applyFill="1" applyBorder="1" applyAlignment="1">
      <alignment horizontal="center" vertical="center"/>
    </xf>
    <xf numFmtId="3" fontId="41" fillId="0" borderId="18" xfId="7" applyNumberFormat="1" applyFont="1" applyFill="1" applyBorder="1" applyAlignment="1">
      <alignment horizontal="center" vertical="center"/>
    </xf>
    <xf numFmtId="0" fontId="51" fillId="0" borderId="0" xfId="5" applyFont="1" applyAlignment="1">
      <alignment horizontal="center" vertical="center" wrapText="1"/>
    </xf>
    <xf numFmtId="0" fontId="51" fillId="0" borderId="0" xfId="5" applyFont="1" applyAlignment="1">
      <alignment vertical="center" wrapText="1"/>
    </xf>
    <xf numFmtId="0" fontId="52" fillId="0" borderId="0" xfId="5" applyFont="1" applyAlignment="1">
      <alignment horizontal="center" vertical="center" wrapText="1"/>
    </xf>
    <xf numFmtId="0" fontId="53" fillId="0" borderId="6" xfId="5" applyFont="1" applyBorder="1" applyAlignment="1">
      <alignment horizontal="center" vertical="center" wrapText="1"/>
    </xf>
    <xf numFmtId="0" fontId="53" fillId="0" borderId="5" xfId="5" applyFont="1" applyBorder="1" applyAlignment="1">
      <alignment horizontal="center" vertical="center" wrapText="1"/>
    </xf>
    <xf numFmtId="0" fontId="53" fillId="0" borderId="7" xfId="5" applyFont="1" applyBorder="1" applyAlignment="1">
      <alignment horizontal="center" vertical="center" wrapText="1"/>
    </xf>
    <xf numFmtId="0" fontId="52" fillId="0" borderId="0" xfId="5" applyFont="1" applyAlignment="1">
      <alignment vertical="center" wrapText="1"/>
    </xf>
    <xf numFmtId="14" fontId="3" fillId="0" borderId="0" xfId="16" applyNumberFormat="1" applyFont="1"/>
    <xf numFmtId="4" fontId="12" fillId="9" borderId="14" xfId="16" applyNumberFormat="1" applyFont="1" applyFill="1" applyBorder="1" applyAlignment="1">
      <alignment horizontal="right" vertical="center" wrapText="1"/>
    </xf>
    <xf numFmtId="4" fontId="15" fillId="2" borderId="3" xfId="16" applyNumberFormat="1" applyFont="1" applyFill="1" applyBorder="1" applyAlignment="1">
      <alignment horizontal="center" vertical="center" wrapText="1"/>
    </xf>
    <xf numFmtId="0" fontId="0" fillId="0" borderId="0" xfId="0" applyFill="1" applyAlignment="1">
      <alignment vertical="center"/>
    </xf>
    <xf numFmtId="0" fontId="3" fillId="0" borderId="0" xfId="0" applyFont="1" applyFill="1" applyAlignment="1">
      <alignment vertical="center"/>
    </xf>
    <xf numFmtId="0" fontId="0" fillId="0" borderId="0" xfId="0" applyFill="1" applyBorder="1" applyAlignment="1">
      <alignment vertical="center"/>
    </xf>
    <xf numFmtId="0" fontId="20" fillId="0" borderId="16" xfId="12" applyFont="1" applyFill="1" applyBorder="1" applyAlignment="1">
      <alignment horizontal="center" vertical="center"/>
    </xf>
    <xf numFmtId="0" fontId="3" fillId="0" borderId="11" xfId="17" applyFont="1" applyBorder="1" applyAlignment="1">
      <alignment vertical="center"/>
    </xf>
    <xf numFmtId="0" fontId="55" fillId="0" borderId="11" xfId="16" applyFont="1" applyFill="1" applyBorder="1" applyAlignment="1">
      <alignment horizontal="center" vertical="center" wrapText="1"/>
    </xf>
    <xf numFmtId="0" fontId="3" fillId="0" borderId="0" xfId="6" applyFont="1" applyFill="1" applyBorder="1" applyAlignment="1">
      <alignment horizontal="center" vertical="center" wrapText="1"/>
    </xf>
    <xf numFmtId="4" fontId="15" fillId="2" borderId="11" xfId="16" applyNumberFormat="1" applyFont="1" applyFill="1" applyBorder="1" applyAlignment="1">
      <alignment horizontal="center" vertical="center" wrapText="1"/>
    </xf>
    <xf numFmtId="0" fontId="18" fillId="0" borderId="30" xfId="16" applyFont="1" applyFill="1" applyBorder="1" applyAlignment="1">
      <alignment horizontal="center" vertical="center" wrapText="1"/>
    </xf>
    <xf numFmtId="166" fontId="18" fillId="0" borderId="30" xfId="16" applyNumberFormat="1" applyFont="1" applyFill="1" applyBorder="1" applyAlignment="1">
      <alignment vertical="center" wrapText="1"/>
    </xf>
    <xf numFmtId="4" fontId="19" fillId="0" borderId="30" xfId="16" applyNumberFormat="1" applyFont="1" applyFill="1" applyBorder="1" applyAlignment="1">
      <alignment vertical="center" wrapText="1"/>
    </xf>
    <xf numFmtId="3" fontId="18" fillId="0" borderId="30" xfId="16" applyNumberFormat="1" applyFont="1" applyFill="1" applyBorder="1" applyAlignment="1">
      <alignment vertical="center" wrapText="1"/>
    </xf>
    <xf numFmtId="0" fontId="19" fillId="0" borderId="30" xfId="16" applyFont="1" applyFill="1" applyBorder="1" applyAlignment="1">
      <alignment vertical="center" wrapText="1"/>
    </xf>
    <xf numFmtId="4" fontId="18" fillId="0" borderId="30" xfId="16" applyNumberFormat="1" applyFont="1" applyFill="1" applyBorder="1" applyAlignment="1">
      <alignment vertical="center" wrapText="1"/>
    </xf>
    <xf numFmtId="0" fontId="18" fillId="0" borderId="31" xfId="16" applyFont="1" applyFill="1" applyBorder="1" applyAlignment="1">
      <alignment vertical="center" wrapText="1"/>
    </xf>
    <xf numFmtId="4" fontId="36" fillId="4" borderId="7" xfId="16" applyNumberFormat="1" applyFont="1" applyFill="1" applyBorder="1" applyAlignment="1">
      <alignment horizontal="center" vertical="center" textRotation="90"/>
    </xf>
    <xf numFmtId="2" fontId="6" fillId="5" borderId="32" xfId="10" applyNumberFormat="1" applyFont="1" applyFill="1" applyBorder="1" applyAlignment="1">
      <alignment horizontal="center" vertical="center" wrapText="1"/>
    </xf>
    <xf numFmtId="4" fontId="6" fillId="5" borderId="5" xfId="10" applyNumberFormat="1" applyFont="1" applyFill="1" applyBorder="1" applyAlignment="1">
      <alignment horizontal="center" vertical="center" wrapText="1"/>
    </xf>
    <xf numFmtId="0" fontId="6" fillId="5" borderId="7" xfId="10" applyFont="1" applyFill="1" applyBorder="1" applyAlignment="1">
      <alignment horizontal="center" vertical="center" wrapText="1"/>
    </xf>
    <xf numFmtId="4" fontId="36" fillId="9" borderId="14" xfId="16" applyNumberFormat="1" applyFont="1" applyFill="1" applyBorder="1" applyAlignment="1">
      <alignment horizontal="center" vertical="center" textRotation="90"/>
    </xf>
    <xf numFmtId="2" fontId="56" fillId="9" borderId="15" xfId="10" applyNumberFormat="1" applyFont="1" applyFill="1" applyBorder="1" applyAlignment="1">
      <alignment horizontal="center" vertical="center" wrapText="1"/>
    </xf>
    <xf numFmtId="4" fontId="56" fillId="9" borderId="13" xfId="10" applyNumberFormat="1" applyFont="1" applyFill="1" applyBorder="1" applyAlignment="1">
      <alignment horizontal="center" vertical="center" wrapText="1"/>
    </xf>
    <xf numFmtId="0" fontId="56" fillId="9" borderId="33" xfId="10" applyFont="1" applyFill="1" applyBorder="1" applyAlignment="1">
      <alignment horizontal="center" vertical="center" wrapText="1"/>
    </xf>
    <xf numFmtId="0" fontId="0" fillId="0" borderId="0" xfId="0" applyFill="1" applyBorder="1" applyAlignment="1"/>
    <xf numFmtId="166" fontId="58" fillId="0" borderId="30" xfId="16" applyNumberFormat="1" applyFont="1" applyFill="1" applyBorder="1" applyAlignment="1">
      <alignment vertical="center" wrapText="1"/>
    </xf>
    <xf numFmtId="4" fontId="57" fillId="0" borderId="30" xfId="16" applyNumberFormat="1" applyFont="1" applyFill="1" applyBorder="1" applyAlignment="1">
      <alignment horizontal="center" vertical="center" wrapText="1"/>
    </xf>
    <xf numFmtId="4" fontId="18" fillId="0" borderId="0" xfId="15" applyNumberFormat="1" applyFont="1" applyBorder="1" applyAlignment="1">
      <alignment horizontal="right" vertical="center" wrapText="1"/>
    </xf>
    <xf numFmtId="4" fontId="2" fillId="0" borderId="0" xfId="15" applyNumberFormat="1" applyFont="1" applyBorder="1" applyAlignment="1">
      <alignment horizontal="right" vertical="center" wrapText="1"/>
    </xf>
    <xf numFmtId="0" fontId="18" fillId="0" borderId="34" xfId="16" applyFont="1" applyFill="1" applyBorder="1" applyAlignment="1">
      <alignment horizontal="center" vertical="center" wrapText="1"/>
    </xf>
    <xf numFmtId="4" fontId="59" fillId="0" borderId="0" xfId="0" applyNumberFormat="1" applyFont="1" applyAlignment="1">
      <alignment horizontal="right"/>
    </xf>
    <xf numFmtId="173" fontId="3" fillId="0" borderId="0" xfId="15" applyNumberFormat="1" applyBorder="1"/>
    <xf numFmtId="0" fontId="3" fillId="0" borderId="0" xfId="15" applyNumberFormat="1"/>
    <xf numFmtId="14" fontId="3" fillId="0" borderId="0" xfId="15" applyNumberFormat="1" applyBorder="1"/>
    <xf numFmtId="4" fontId="3" fillId="0" borderId="11" xfId="0" applyNumberFormat="1" applyFont="1" applyFill="1" applyBorder="1" applyAlignment="1">
      <alignment vertical="center"/>
    </xf>
    <xf numFmtId="3" fontId="18" fillId="10" borderId="35" xfId="15" applyNumberFormat="1" applyFont="1" applyFill="1" applyBorder="1" applyAlignment="1">
      <alignment horizontal="center" vertical="center" wrapText="1"/>
    </xf>
    <xf numFmtId="3" fontId="18" fillId="10" borderId="36" xfId="15" applyNumberFormat="1" applyFont="1" applyFill="1" applyBorder="1" applyAlignment="1">
      <alignment horizontal="center" vertical="center" wrapText="1"/>
    </xf>
    <xf numFmtId="3" fontId="18" fillId="11" borderId="4" xfId="15" applyNumberFormat="1" applyFont="1" applyFill="1" applyBorder="1" applyAlignment="1">
      <alignment horizontal="center" vertical="center" wrapText="1"/>
    </xf>
    <xf numFmtId="3" fontId="18" fillId="11" borderId="7" xfId="15" applyNumberFormat="1" applyFont="1" applyFill="1" applyBorder="1" applyAlignment="1">
      <alignment horizontal="center" vertical="center" wrapText="1"/>
    </xf>
    <xf numFmtId="4" fontId="60" fillId="0" borderId="0" xfId="0" applyNumberFormat="1" applyFont="1" applyAlignment="1">
      <alignment horizontal="right"/>
    </xf>
    <xf numFmtId="4" fontId="5" fillId="0" borderId="11" xfId="0" applyNumberFormat="1" applyFont="1" applyFill="1" applyBorder="1" applyAlignment="1">
      <alignment vertical="center"/>
    </xf>
    <xf numFmtId="0" fontId="3" fillId="0" borderId="8" xfId="0" applyFont="1" applyFill="1" applyBorder="1" applyAlignment="1">
      <alignment vertical="center"/>
    </xf>
    <xf numFmtId="0" fontId="3" fillId="9" borderId="8" xfId="17" applyFont="1" applyFill="1" applyBorder="1" applyAlignment="1">
      <alignment vertical="center" wrapText="1"/>
    </xf>
    <xf numFmtId="3" fontId="62" fillId="7" borderId="16" xfId="18" applyNumberFormat="1" applyFont="1" applyFill="1" applyBorder="1" applyAlignment="1">
      <alignment horizontal="center" vertical="center" wrapText="1"/>
    </xf>
    <xf numFmtId="3" fontId="62" fillId="2" borderId="8" xfId="15" applyNumberFormat="1" applyFont="1" applyFill="1" applyBorder="1" applyAlignment="1">
      <alignment horizontal="center" vertical="center"/>
    </xf>
    <xf numFmtId="3" fontId="62" fillId="12" borderId="8" xfId="15" applyNumberFormat="1" applyFont="1" applyFill="1" applyBorder="1" applyAlignment="1">
      <alignment horizontal="center" vertical="center"/>
    </xf>
    <xf numFmtId="3" fontId="62" fillId="6" borderId="8" xfId="15" applyNumberFormat="1" applyFont="1" applyFill="1" applyBorder="1" applyAlignment="1">
      <alignment horizontal="center" vertical="center"/>
    </xf>
    <xf numFmtId="3" fontId="62" fillId="4" borderId="8" xfId="15" applyNumberFormat="1" applyFont="1" applyFill="1" applyBorder="1" applyAlignment="1">
      <alignment horizontal="center" vertical="center"/>
    </xf>
    <xf numFmtId="3" fontId="62" fillId="11" borderId="8" xfId="15" applyNumberFormat="1" applyFont="1" applyFill="1" applyBorder="1" applyAlignment="1">
      <alignment horizontal="center" vertical="center"/>
    </xf>
    <xf numFmtId="3" fontId="62" fillId="7" borderId="6" xfId="18" applyNumberFormat="1" applyFont="1" applyFill="1" applyBorder="1" applyAlignment="1">
      <alignment horizontal="center" vertical="center" wrapText="1"/>
    </xf>
    <xf numFmtId="3" fontId="62" fillId="2" borderId="7" xfId="15" applyNumberFormat="1" applyFont="1" applyFill="1" applyBorder="1" applyAlignment="1">
      <alignment horizontal="center" vertical="center"/>
    </xf>
    <xf numFmtId="3" fontId="62" fillId="12" borderId="7" xfId="15" applyNumberFormat="1" applyFont="1" applyFill="1" applyBorder="1" applyAlignment="1">
      <alignment horizontal="center" vertical="center"/>
    </xf>
    <xf numFmtId="3" fontId="62" fillId="6" borderId="7" xfId="15" applyNumberFormat="1" applyFont="1" applyFill="1" applyBorder="1" applyAlignment="1">
      <alignment horizontal="center" vertical="center"/>
    </xf>
    <xf numFmtId="3" fontId="62" fillId="4" borderId="7" xfId="15" applyNumberFormat="1" applyFont="1" applyFill="1" applyBorder="1" applyAlignment="1">
      <alignment horizontal="center" vertical="center"/>
    </xf>
    <xf numFmtId="3" fontId="62" fillId="11" borderId="5" xfId="18" applyNumberFormat="1" applyFont="1" applyFill="1" applyBorder="1" applyAlignment="1">
      <alignment horizontal="center" vertical="center" wrapText="1"/>
    </xf>
    <xf numFmtId="3" fontId="62" fillId="11" borderId="7" xfId="15" applyNumberFormat="1" applyFont="1" applyFill="1" applyBorder="1" applyAlignment="1">
      <alignment horizontal="center" vertical="center"/>
    </xf>
    <xf numFmtId="3" fontId="63" fillId="6" borderId="3" xfId="3" applyNumberFormat="1" applyFont="1" applyFill="1" applyBorder="1" applyAlignment="1">
      <alignment horizontal="center" vertical="center"/>
    </xf>
    <xf numFmtId="3" fontId="63" fillId="6" borderId="4" xfId="3" applyNumberFormat="1" applyFont="1" applyFill="1" applyBorder="1" applyAlignment="1">
      <alignment horizontal="center" vertical="center"/>
    </xf>
    <xf numFmtId="3" fontId="63" fillId="4" borderId="3" xfId="3" applyNumberFormat="1" applyFont="1" applyFill="1" applyBorder="1" applyAlignment="1">
      <alignment horizontal="center" vertical="center"/>
    </xf>
    <xf numFmtId="3" fontId="63" fillId="4" borderId="4" xfId="3" applyNumberFormat="1" applyFont="1" applyFill="1" applyBorder="1" applyAlignment="1">
      <alignment horizontal="center" vertical="center"/>
    </xf>
    <xf numFmtId="3" fontId="63" fillId="11" borderId="3" xfId="3" applyNumberFormat="1" applyFont="1" applyFill="1" applyBorder="1" applyAlignment="1">
      <alignment horizontal="center" vertical="center"/>
    </xf>
    <xf numFmtId="3" fontId="63" fillId="11" borderId="4" xfId="3" applyNumberFormat="1" applyFont="1" applyFill="1" applyBorder="1" applyAlignment="1">
      <alignment horizontal="center" vertical="center"/>
    </xf>
    <xf numFmtId="3" fontId="63" fillId="6" borderId="11" xfId="3" applyNumberFormat="1" applyFont="1" applyFill="1" applyBorder="1" applyAlignment="1">
      <alignment horizontal="center" vertical="center"/>
    </xf>
    <xf numFmtId="3" fontId="63" fillId="6" borderId="8" xfId="3" applyNumberFormat="1" applyFont="1" applyFill="1" applyBorder="1" applyAlignment="1">
      <alignment horizontal="center" vertical="center"/>
    </xf>
    <xf numFmtId="3" fontId="63" fillId="4" borderId="11" xfId="3" applyNumberFormat="1" applyFont="1" applyFill="1" applyBorder="1" applyAlignment="1">
      <alignment horizontal="center" vertical="center"/>
    </xf>
    <xf numFmtId="3" fontId="63" fillId="4" borderId="8" xfId="3" applyNumberFormat="1" applyFont="1" applyFill="1" applyBorder="1" applyAlignment="1">
      <alignment horizontal="center" vertical="center"/>
    </xf>
    <xf numFmtId="3" fontId="63" fillId="11" borderId="11" xfId="3" applyNumberFormat="1" applyFont="1" applyFill="1" applyBorder="1" applyAlignment="1">
      <alignment horizontal="center" vertical="center"/>
    </xf>
    <xf numFmtId="3" fontId="63" fillId="11" borderId="8" xfId="3" applyNumberFormat="1" applyFont="1" applyFill="1" applyBorder="1" applyAlignment="1">
      <alignment horizontal="center" vertical="center"/>
    </xf>
    <xf numFmtId="3" fontId="62" fillId="7" borderId="6" xfId="15" applyNumberFormat="1" applyFont="1" applyFill="1" applyBorder="1" applyAlignment="1">
      <alignment horizontal="center" vertical="center" wrapText="1"/>
    </xf>
    <xf numFmtId="3" fontId="63" fillId="0" borderId="0" xfId="15" applyNumberFormat="1" applyFont="1" applyBorder="1"/>
    <xf numFmtId="3" fontId="63" fillId="0" borderId="0" xfId="15" applyNumberFormat="1" applyFont="1"/>
    <xf numFmtId="3" fontId="62" fillId="7" borderId="30" xfId="15" applyNumberFormat="1" applyFont="1" applyFill="1" applyBorder="1" applyAlignment="1">
      <alignment horizontal="center" vertical="center" wrapText="1"/>
    </xf>
    <xf numFmtId="3" fontId="62" fillId="0" borderId="0" xfId="15" applyNumberFormat="1" applyFont="1" applyBorder="1"/>
    <xf numFmtId="4" fontId="63" fillId="7" borderId="11" xfId="15" applyNumberFormat="1" applyFont="1" applyFill="1" applyBorder="1" applyAlignment="1">
      <alignment vertical="center"/>
    </xf>
    <xf numFmtId="4" fontId="63" fillId="7" borderId="11" xfId="15" applyNumberFormat="1" applyFont="1" applyFill="1" applyBorder="1" applyAlignment="1">
      <alignment horizontal="right" vertical="center"/>
    </xf>
    <xf numFmtId="0" fontId="63" fillId="0" borderId="0" xfId="15" applyFont="1" applyBorder="1"/>
    <xf numFmtId="0" fontId="63" fillId="0" borderId="0" xfId="15" applyFont="1"/>
    <xf numFmtId="3" fontId="65" fillId="7" borderId="5" xfId="13" applyNumberFormat="1" applyFont="1" applyFill="1" applyBorder="1" applyAlignment="1">
      <alignment horizontal="center" vertical="center" wrapText="1"/>
    </xf>
    <xf numFmtId="3" fontId="65" fillId="7" borderId="17" xfId="13" applyNumberFormat="1" applyFont="1" applyFill="1" applyBorder="1" applyAlignment="1">
      <alignment horizontal="center" vertical="center" wrapText="1"/>
    </xf>
    <xf numFmtId="3" fontId="65" fillId="6" borderId="6" xfId="13" applyNumberFormat="1" applyFont="1" applyFill="1" applyBorder="1" applyAlignment="1">
      <alignment horizontal="center" vertical="center" wrapText="1"/>
    </xf>
    <xf numFmtId="3" fontId="65" fillId="6" borderId="5" xfId="13" applyNumberFormat="1" applyFont="1" applyFill="1" applyBorder="1" applyAlignment="1">
      <alignment horizontal="center" vertical="center" wrapText="1"/>
    </xf>
    <xf numFmtId="3" fontId="65" fillId="6" borderId="7" xfId="13" applyNumberFormat="1" applyFont="1" applyFill="1" applyBorder="1" applyAlignment="1">
      <alignment horizontal="center" vertical="center" wrapText="1"/>
    </xf>
    <xf numFmtId="173" fontId="63" fillId="0" borderId="0" xfId="15" applyNumberFormat="1" applyFont="1" applyBorder="1"/>
    <xf numFmtId="14" fontId="63" fillId="0" borderId="0" xfId="15" applyNumberFormat="1" applyFont="1" applyBorder="1"/>
    <xf numFmtId="0" fontId="63" fillId="0" borderId="0" xfId="15" applyNumberFormat="1" applyFont="1"/>
    <xf numFmtId="3" fontId="62" fillId="2" borderId="11" xfId="18" applyNumberFormat="1" applyFont="1" applyFill="1" applyBorder="1" applyAlignment="1">
      <alignment horizontal="center" vertical="center" wrapText="1"/>
    </xf>
    <xf numFmtId="3" fontId="62" fillId="12" borderId="11" xfId="18" applyNumberFormat="1" applyFont="1" applyFill="1" applyBorder="1" applyAlignment="1">
      <alignment horizontal="center" vertical="center" wrapText="1"/>
    </xf>
    <xf numFmtId="3" fontId="62" fillId="6" borderId="11" xfId="18" applyNumberFormat="1" applyFont="1" applyFill="1" applyBorder="1" applyAlignment="1">
      <alignment horizontal="center" vertical="center" wrapText="1"/>
    </xf>
    <xf numFmtId="3" fontId="62" fillId="4" borderId="11" xfId="18" applyNumberFormat="1" applyFont="1" applyFill="1" applyBorder="1" applyAlignment="1">
      <alignment horizontal="center" vertical="center" wrapText="1"/>
    </xf>
    <xf numFmtId="3" fontId="62" fillId="11" borderId="11" xfId="18" applyNumberFormat="1" applyFont="1" applyFill="1" applyBorder="1" applyAlignment="1">
      <alignment horizontal="center" vertical="center" wrapText="1"/>
    </xf>
    <xf numFmtId="3" fontId="62" fillId="2" borderId="5" xfId="18" applyNumberFormat="1" applyFont="1" applyFill="1" applyBorder="1" applyAlignment="1">
      <alignment horizontal="center" vertical="center" wrapText="1"/>
    </xf>
    <xf numFmtId="3" fontId="62" fillId="12" borderId="5" xfId="18" applyNumberFormat="1" applyFont="1" applyFill="1" applyBorder="1" applyAlignment="1">
      <alignment horizontal="center" vertical="center" wrapText="1"/>
    </xf>
    <xf numFmtId="3" fontId="62" fillId="6" borderId="5" xfId="18" applyNumberFormat="1" applyFont="1" applyFill="1" applyBorder="1" applyAlignment="1">
      <alignment horizontal="center" vertical="center" wrapText="1"/>
    </xf>
    <xf numFmtId="3" fontId="62" fillId="4" borderId="5" xfId="18" applyNumberFormat="1" applyFont="1" applyFill="1" applyBorder="1" applyAlignment="1">
      <alignment horizontal="center" vertical="center" wrapText="1"/>
    </xf>
    <xf numFmtId="1" fontId="62" fillId="0" borderId="0" xfId="18" applyNumberFormat="1" applyFont="1" applyBorder="1" applyAlignment="1">
      <alignment horizontal="center" vertical="center"/>
    </xf>
    <xf numFmtId="0" fontId="62" fillId="2" borderId="37" xfId="15" applyFont="1" applyFill="1" applyBorder="1" applyAlignment="1">
      <alignment horizontal="center" vertical="center"/>
    </xf>
    <xf numFmtId="3" fontId="62" fillId="7" borderId="5" xfId="15" applyNumberFormat="1" applyFont="1" applyFill="1" applyBorder="1" applyAlignment="1">
      <alignment horizontal="center" vertical="center" wrapText="1"/>
    </xf>
    <xf numFmtId="3" fontId="62" fillId="12" borderId="6" xfId="15" applyNumberFormat="1" applyFont="1" applyFill="1" applyBorder="1" applyAlignment="1">
      <alignment horizontal="center" vertical="center" wrapText="1"/>
    </xf>
    <xf numFmtId="3" fontId="62" fillId="12" borderId="5" xfId="15" applyNumberFormat="1" applyFont="1" applyFill="1" applyBorder="1" applyAlignment="1">
      <alignment horizontal="center" vertical="center" wrapText="1"/>
    </xf>
    <xf numFmtId="3" fontId="62" fillId="7" borderId="3" xfId="13" applyNumberFormat="1" applyFont="1" applyFill="1" applyBorder="1" applyAlignment="1">
      <alignment horizontal="center" vertical="center" wrapText="1"/>
    </xf>
    <xf numFmtId="3" fontId="62" fillId="7" borderId="3" xfId="13" applyNumberFormat="1" applyFont="1" applyFill="1" applyBorder="1" applyAlignment="1">
      <alignment horizontal="center" vertical="center"/>
    </xf>
    <xf numFmtId="3" fontId="65" fillId="7" borderId="4" xfId="13" applyNumberFormat="1" applyFont="1" applyFill="1" applyBorder="1" applyAlignment="1">
      <alignment horizontal="center" vertical="center" wrapText="1"/>
    </xf>
    <xf numFmtId="3" fontId="63" fillId="6" borderId="2" xfId="15" applyNumberFormat="1" applyFont="1" applyFill="1" applyBorder="1" applyAlignment="1">
      <alignment horizontal="center" vertical="center"/>
    </xf>
    <xf numFmtId="3" fontId="63" fillId="6" borderId="3" xfId="15" applyNumberFormat="1" applyFont="1" applyFill="1" applyBorder="1" applyAlignment="1">
      <alignment horizontal="center" vertical="center"/>
    </xf>
    <xf numFmtId="3" fontId="63" fillId="6" borderId="4" xfId="15" applyNumberFormat="1" applyFont="1" applyFill="1" applyBorder="1" applyAlignment="1">
      <alignment horizontal="center" vertical="center"/>
    </xf>
    <xf numFmtId="3" fontId="62" fillId="7" borderId="11" xfId="13" applyNumberFormat="1" applyFont="1" applyFill="1" applyBorder="1" applyAlignment="1">
      <alignment horizontal="center" vertical="center" wrapText="1"/>
    </xf>
    <xf numFmtId="3" fontId="62" fillId="7" borderId="11" xfId="13" applyNumberFormat="1" applyFont="1" applyFill="1" applyBorder="1" applyAlignment="1">
      <alignment horizontal="center" vertical="center"/>
    </xf>
    <xf numFmtId="3" fontId="65" fillId="7" borderId="8" xfId="13" applyNumberFormat="1" applyFont="1" applyFill="1" applyBorder="1" applyAlignment="1">
      <alignment horizontal="center" vertical="center" wrapText="1"/>
    </xf>
    <xf numFmtId="3" fontId="63" fillId="6" borderId="16" xfId="15" applyNumberFormat="1" applyFont="1" applyFill="1" applyBorder="1" applyAlignment="1">
      <alignment horizontal="center" vertical="center"/>
    </xf>
    <xf numFmtId="3" fontId="63" fillId="6" borderId="11" xfId="15" applyNumberFormat="1" applyFont="1" applyFill="1" applyBorder="1" applyAlignment="1">
      <alignment horizontal="center" vertical="center"/>
    </xf>
    <xf numFmtId="3" fontId="63" fillId="6" borderId="8" xfId="15" applyNumberFormat="1" applyFont="1" applyFill="1" applyBorder="1" applyAlignment="1">
      <alignment horizontal="center" vertical="center"/>
    </xf>
    <xf numFmtId="3" fontId="62" fillId="7" borderId="5" xfId="13" applyNumberFormat="1" applyFont="1" applyFill="1" applyBorder="1" applyAlignment="1">
      <alignment horizontal="center" vertical="center" wrapText="1"/>
    </xf>
    <xf numFmtId="3" fontId="62" fillId="7" borderId="5" xfId="13" applyNumberFormat="1" applyFont="1" applyFill="1" applyBorder="1" applyAlignment="1">
      <alignment horizontal="center" vertical="center"/>
    </xf>
    <xf numFmtId="3" fontId="65" fillId="7" borderId="7" xfId="13" applyNumberFormat="1" applyFont="1" applyFill="1" applyBorder="1" applyAlignment="1">
      <alignment horizontal="center" vertical="center" wrapText="1"/>
    </xf>
    <xf numFmtId="3" fontId="63" fillId="6" borderId="6" xfId="15" applyNumberFormat="1" applyFont="1" applyFill="1" applyBorder="1" applyAlignment="1">
      <alignment horizontal="center" vertical="center"/>
    </xf>
    <xf numFmtId="3" fontId="63" fillId="6" borderId="5" xfId="15" applyNumberFormat="1" applyFont="1" applyFill="1" applyBorder="1" applyAlignment="1">
      <alignment horizontal="center" vertical="center"/>
    </xf>
    <xf numFmtId="3" fontId="63" fillId="6" borderId="7" xfId="15" applyNumberFormat="1" applyFont="1" applyFill="1" applyBorder="1" applyAlignment="1">
      <alignment horizontal="center" vertical="center"/>
    </xf>
    <xf numFmtId="3" fontId="62" fillId="7" borderId="2" xfId="13" applyNumberFormat="1" applyFont="1" applyFill="1" applyBorder="1" applyAlignment="1">
      <alignment horizontal="center" vertical="center" wrapText="1"/>
    </xf>
    <xf numFmtId="3" fontId="62" fillId="7" borderId="16" xfId="13" applyNumberFormat="1" applyFont="1" applyFill="1" applyBorder="1" applyAlignment="1">
      <alignment horizontal="center" vertical="center" wrapText="1"/>
    </xf>
    <xf numFmtId="0" fontId="62" fillId="13" borderId="8" xfId="16" applyFont="1" applyFill="1" applyBorder="1" applyAlignment="1">
      <alignment vertical="center" wrapText="1"/>
    </xf>
    <xf numFmtId="0" fontId="62" fillId="13" borderId="7" xfId="16" applyFont="1" applyFill="1" applyBorder="1" applyAlignment="1">
      <alignment vertical="center" wrapText="1"/>
    </xf>
    <xf numFmtId="3" fontId="62" fillId="7" borderId="6" xfId="13" applyNumberFormat="1" applyFont="1" applyFill="1" applyBorder="1" applyAlignment="1">
      <alignment horizontal="center" vertical="center" wrapText="1"/>
    </xf>
    <xf numFmtId="0" fontId="62" fillId="0" borderId="16" xfId="11" applyFont="1" applyBorder="1" applyAlignment="1">
      <alignment horizontal="justify" vertical="center"/>
    </xf>
    <xf numFmtId="0" fontId="62" fillId="0" borderId="16" xfId="11" applyFont="1" applyBorder="1" applyAlignment="1">
      <alignment wrapText="1"/>
    </xf>
    <xf numFmtId="0" fontId="62" fillId="0" borderId="6" xfId="11" applyFont="1" applyBorder="1" applyAlignment="1">
      <alignment wrapText="1"/>
    </xf>
    <xf numFmtId="0" fontId="70" fillId="0" borderId="0" xfId="16" applyFont="1" applyAlignment="1">
      <alignment horizontal="center"/>
    </xf>
    <xf numFmtId="1" fontId="70" fillId="0" borderId="1" xfId="16" applyNumberFormat="1" applyFont="1" applyBorder="1" applyAlignment="1"/>
    <xf numFmtId="1" fontId="70" fillId="0" borderId="1" xfId="16" applyNumberFormat="1" applyFont="1" applyBorder="1" applyAlignment="1">
      <alignment horizontal="center"/>
    </xf>
    <xf numFmtId="0" fontId="70" fillId="0" borderId="1" xfId="16" applyNumberFormat="1" applyFont="1" applyBorder="1" applyAlignment="1"/>
    <xf numFmtId="0" fontId="70" fillId="0" borderId="1" xfId="16" applyNumberFormat="1" applyFont="1" applyBorder="1" applyAlignment="1">
      <alignment wrapText="1"/>
    </xf>
    <xf numFmtId="3" fontId="72" fillId="0" borderId="0" xfId="16" applyNumberFormat="1" applyFont="1" applyAlignment="1">
      <alignment horizontal="center"/>
    </xf>
    <xf numFmtId="0" fontId="70" fillId="0" borderId="0" xfId="16" applyFont="1"/>
    <xf numFmtId="0" fontId="71" fillId="0" borderId="0" xfId="16" applyFont="1" applyAlignment="1">
      <alignment horizontal="center"/>
    </xf>
    <xf numFmtId="4" fontId="70" fillId="0" borderId="0" xfId="16" applyNumberFormat="1" applyFont="1" applyAlignment="1">
      <alignment horizontal="right"/>
    </xf>
    <xf numFmtId="4" fontId="62" fillId="11" borderId="6" xfId="16" applyNumberFormat="1" applyFont="1" applyFill="1" applyBorder="1" applyAlignment="1">
      <alignment horizontal="center" vertical="center"/>
    </xf>
    <xf numFmtId="4" fontId="62" fillId="11" borderId="5" xfId="16" applyNumberFormat="1" applyFont="1" applyFill="1" applyBorder="1" applyAlignment="1">
      <alignment horizontal="center" vertical="center"/>
    </xf>
    <xf numFmtId="3" fontId="64" fillId="9" borderId="13" xfId="16" applyNumberFormat="1" applyFont="1" applyFill="1" applyBorder="1" applyAlignment="1">
      <alignment horizontal="center" vertical="center" textRotation="90" wrapText="1"/>
    </xf>
    <xf numFmtId="4" fontId="62" fillId="9" borderId="15" xfId="16" applyNumberFormat="1" applyFont="1" applyFill="1" applyBorder="1" applyAlignment="1">
      <alignment horizontal="center" vertical="center"/>
    </xf>
    <xf numFmtId="4" fontId="62" fillId="9" borderId="13" xfId="16" applyNumberFormat="1" applyFont="1" applyFill="1" applyBorder="1" applyAlignment="1">
      <alignment horizontal="center" vertical="center"/>
    </xf>
    <xf numFmtId="0" fontId="63" fillId="0" borderId="11" xfId="16" applyFont="1" applyFill="1" applyBorder="1" applyAlignment="1">
      <alignment horizontal="center" vertical="center" wrapText="1"/>
    </xf>
    <xf numFmtId="0" fontId="62" fillId="2" borderId="2" xfId="16" applyFont="1" applyFill="1" applyBorder="1" applyAlignment="1">
      <alignment horizontal="center" vertical="center" wrapText="1"/>
    </xf>
    <xf numFmtId="4" fontId="62" fillId="2" borderId="3" xfId="16" applyNumberFormat="1" applyFont="1" applyFill="1" applyBorder="1" applyAlignment="1">
      <alignment horizontal="center" vertical="center" wrapText="1"/>
    </xf>
    <xf numFmtId="4" fontId="62" fillId="2" borderId="4" xfId="16" applyNumberFormat="1" applyFont="1" applyFill="1" applyBorder="1" applyAlignment="1">
      <alignment horizontal="center" vertical="center" wrapText="1"/>
    </xf>
    <xf numFmtId="4" fontId="62" fillId="11" borderId="2" xfId="16" applyNumberFormat="1" applyFont="1" applyFill="1" applyBorder="1" applyAlignment="1">
      <alignment horizontal="center" vertical="center" wrapText="1"/>
    </xf>
    <xf numFmtId="3" fontId="62" fillId="11" borderId="3" xfId="16" applyNumberFormat="1" applyFont="1" applyFill="1" applyBorder="1" applyAlignment="1">
      <alignment horizontal="center" vertical="center" wrapText="1"/>
    </xf>
    <xf numFmtId="3" fontId="62" fillId="11" borderId="3" xfId="16" applyNumberFormat="1" applyFont="1" applyFill="1" applyBorder="1" applyAlignment="1">
      <alignment horizontal="center" wrapText="1"/>
    </xf>
    <xf numFmtId="0" fontId="62" fillId="2" borderId="6" xfId="16" applyFont="1" applyFill="1" applyBorder="1" applyAlignment="1">
      <alignment horizontal="center" vertical="center" wrapText="1"/>
    </xf>
    <xf numFmtId="4" fontId="62" fillId="2" borderId="5" xfId="16" applyNumberFormat="1" applyFont="1" applyFill="1" applyBorder="1" applyAlignment="1">
      <alignment horizontal="center" vertical="center" wrapText="1"/>
    </xf>
    <xf numFmtId="4" fontId="62" fillId="2" borderId="7" xfId="16" applyNumberFormat="1" applyFont="1" applyFill="1" applyBorder="1" applyAlignment="1">
      <alignment horizontal="center" vertical="center" wrapText="1"/>
    </xf>
    <xf numFmtId="3" fontId="62" fillId="11" borderId="5" xfId="16" applyNumberFormat="1" applyFont="1" applyFill="1" applyBorder="1" applyAlignment="1">
      <alignment horizontal="center" vertical="center"/>
    </xf>
    <xf numFmtId="4" fontId="62" fillId="11" borderId="5" xfId="16" applyNumberFormat="1" applyFont="1" applyFill="1" applyBorder="1" applyAlignment="1">
      <alignment horizontal="center" vertical="center" wrapText="1"/>
    </xf>
    <xf numFmtId="4" fontId="62" fillId="11" borderId="7" xfId="16" applyNumberFormat="1" applyFont="1" applyFill="1" applyBorder="1" applyAlignment="1">
      <alignment horizontal="center" vertical="center" wrapText="1"/>
    </xf>
    <xf numFmtId="0" fontId="62" fillId="4" borderId="6" xfId="16" applyFont="1" applyFill="1" applyBorder="1" applyAlignment="1">
      <alignment horizontal="center" vertical="center" textRotation="90"/>
    </xf>
    <xf numFmtId="4" fontId="63" fillId="4" borderId="7" xfId="16" applyNumberFormat="1" applyFont="1" applyFill="1" applyBorder="1" applyAlignment="1">
      <alignment horizontal="center" vertical="center" textRotation="90"/>
    </xf>
    <xf numFmtId="2" fontId="63" fillId="5" borderId="32" xfId="10" applyNumberFormat="1" applyFont="1" applyFill="1" applyBorder="1" applyAlignment="1">
      <alignment horizontal="center" vertical="center" wrapText="1"/>
    </xf>
    <xf numFmtId="4" fontId="63" fillId="5" borderId="5" xfId="10" applyNumberFormat="1" applyFont="1" applyFill="1" applyBorder="1" applyAlignment="1">
      <alignment horizontal="center" vertical="center" wrapText="1"/>
    </xf>
    <xf numFmtId="0" fontId="63" fillId="5" borderId="7" xfId="10" applyFont="1" applyFill="1" applyBorder="1" applyAlignment="1">
      <alignment horizontal="center" vertical="center" wrapText="1"/>
    </xf>
    <xf numFmtId="0" fontId="62" fillId="9" borderId="12" xfId="16" applyFont="1" applyFill="1" applyBorder="1" applyAlignment="1">
      <alignment horizontal="center" vertical="center"/>
    </xf>
    <xf numFmtId="0" fontId="62" fillId="9" borderId="13" xfId="16" applyFont="1" applyFill="1" applyBorder="1" applyAlignment="1">
      <alignment horizontal="center" vertical="center"/>
    </xf>
    <xf numFmtId="0" fontId="62" fillId="9" borderId="13" xfId="16" applyFont="1" applyFill="1" applyBorder="1" applyAlignment="1">
      <alignment horizontal="center" vertical="center" textRotation="90" wrapText="1"/>
    </xf>
    <xf numFmtId="0" fontId="62" fillId="9" borderId="13" xfId="16" applyFont="1" applyFill="1" applyBorder="1" applyAlignment="1">
      <alignment horizontal="center" vertical="center" wrapText="1"/>
    </xf>
    <xf numFmtId="0" fontId="62" fillId="9" borderId="14" xfId="16" applyFont="1" applyFill="1" applyBorder="1" applyAlignment="1">
      <alignment horizontal="center" vertical="center" wrapText="1"/>
    </xf>
    <xf numFmtId="0" fontId="62" fillId="9" borderId="15" xfId="16" applyFont="1" applyFill="1" applyBorder="1" applyAlignment="1">
      <alignment horizontal="right" vertical="center" wrapText="1"/>
    </xf>
    <xf numFmtId="4" fontId="62" fillId="9" borderId="13" xfId="16" applyNumberFormat="1" applyFont="1" applyFill="1" applyBorder="1" applyAlignment="1">
      <alignment horizontal="right" vertical="center" wrapText="1"/>
    </xf>
    <xf numFmtId="4" fontId="62" fillId="9" borderId="14" xfId="16" applyNumberFormat="1" applyFont="1" applyFill="1" applyBorder="1" applyAlignment="1">
      <alignment horizontal="right" vertical="center" wrapText="1"/>
    </xf>
    <xf numFmtId="3" fontId="62" fillId="9" borderId="13" xfId="16" applyNumberFormat="1" applyFont="1" applyFill="1" applyBorder="1" applyAlignment="1">
      <alignment horizontal="center" vertical="center"/>
    </xf>
    <xf numFmtId="4" fontId="62" fillId="9" borderId="13" xfId="16" applyNumberFormat="1" applyFont="1" applyFill="1" applyBorder="1" applyAlignment="1">
      <alignment horizontal="center" vertical="center" wrapText="1"/>
    </xf>
    <xf numFmtId="4" fontId="62" fillId="9" borderId="14" xfId="16" applyNumberFormat="1" applyFont="1" applyFill="1" applyBorder="1" applyAlignment="1">
      <alignment horizontal="center" vertical="center" wrapText="1"/>
    </xf>
    <xf numFmtId="0" fontId="62" fillId="9" borderId="15" xfId="16" applyFont="1" applyFill="1" applyBorder="1" applyAlignment="1">
      <alignment horizontal="center" vertical="center" textRotation="90"/>
    </xf>
    <xf numFmtId="4" fontId="63" fillId="9" borderId="14" xfId="16" applyNumberFormat="1" applyFont="1" applyFill="1" applyBorder="1" applyAlignment="1">
      <alignment horizontal="center" vertical="center" textRotation="90"/>
    </xf>
    <xf numFmtId="2" fontId="63" fillId="9" borderId="15" xfId="10" applyNumberFormat="1" applyFont="1" applyFill="1" applyBorder="1" applyAlignment="1">
      <alignment horizontal="center" vertical="center" wrapText="1"/>
    </xf>
    <xf numFmtId="4" fontId="63" fillId="9" borderId="13" xfId="10" applyNumberFormat="1" applyFont="1" applyFill="1" applyBorder="1" applyAlignment="1">
      <alignment horizontal="center" vertical="center" wrapText="1"/>
    </xf>
    <xf numFmtId="0" fontId="63" fillId="9" borderId="33" xfId="10" applyFont="1" applyFill="1" applyBorder="1" applyAlignment="1">
      <alignment horizontal="center" vertical="center" wrapText="1"/>
    </xf>
    <xf numFmtId="0" fontId="70" fillId="0" borderId="0" xfId="16" applyFont="1" applyAlignment="1"/>
    <xf numFmtId="0" fontId="70" fillId="0" borderId="0" xfId="16" applyFont="1" applyAlignment="1">
      <alignment horizontal="left" wrapText="1"/>
    </xf>
    <xf numFmtId="0" fontId="70" fillId="0" borderId="0" xfId="16" applyFont="1" applyAlignment="1">
      <alignment horizontal="left"/>
    </xf>
    <xf numFmtId="4" fontId="62" fillId="2" borderId="11" xfId="16" applyNumberFormat="1" applyFont="1" applyFill="1" applyBorder="1" applyAlignment="1">
      <alignment horizontal="center" vertical="center" wrapText="1"/>
    </xf>
    <xf numFmtId="0" fontId="63" fillId="9" borderId="38" xfId="0" applyFont="1" applyFill="1" applyBorder="1" applyAlignment="1">
      <alignment horizontal="center"/>
    </xf>
    <xf numFmtId="0" fontId="63" fillId="9" borderId="39" xfId="0" applyFont="1" applyFill="1" applyBorder="1"/>
    <xf numFmtId="0" fontId="63" fillId="9" borderId="39" xfId="0" applyFont="1" applyFill="1" applyBorder="1" applyAlignment="1">
      <alignment horizontal="center"/>
    </xf>
    <xf numFmtId="0" fontId="63" fillId="9" borderId="39" xfId="0" applyFont="1" applyFill="1" applyBorder="1" applyAlignment="1">
      <alignment horizontal="left" wrapText="1"/>
    </xf>
    <xf numFmtId="0" fontId="63" fillId="9" borderId="39" xfId="0" applyFont="1" applyFill="1" applyBorder="1" applyAlignment="1">
      <alignment wrapText="1"/>
    </xf>
    <xf numFmtId="4" fontId="63" fillId="9" borderId="39" xfId="0" applyNumberFormat="1" applyFont="1" applyFill="1" applyBorder="1" applyAlignment="1">
      <alignment horizontal="right"/>
    </xf>
    <xf numFmtId="0" fontId="63" fillId="9" borderId="40" xfId="0" applyFont="1" applyFill="1" applyBorder="1"/>
    <xf numFmtId="0" fontId="62" fillId="3" borderId="11" xfId="16" applyFont="1" applyFill="1" applyBorder="1" applyAlignment="1">
      <alignment horizontal="left" vertical="center" wrapText="1"/>
    </xf>
    <xf numFmtId="0" fontId="62" fillId="4" borderId="11" xfId="16" applyFont="1" applyFill="1" applyBorder="1" applyAlignment="1">
      <alignment horizontal="center" vertical="center"/>
    </xf>
    <xf numFmtId="4" fontId="62" fillId="4" borderId="11" xfId="16" applyNumberFormat="1" applyFont="1" applyFill="1" applyBorder="1" applyAlignment="1">
      <alignment horizontal="center" vertical="center"/>
    </xf>
    <xf numFmtId="2" fontId="62" fillId="5" borderId="11" xfId="10" applyNumberFormat="1" applyFont="1" applyFill="1" applyBorder="1" applyAlignment="1">
      <alignment horizontal="center" vertical="center" wrapText="1"/>
    </xf>
    <xf numFmtId="4" fontId="62" fillId="5" borderId="11" xfId="10" applyNumberFormat="1" applyFont="1" applyFill="1" applyBorder="1" applyAlignment="1">
      <alignment horizontal="center" vertical="center" wrapText="1"/>
    </xf>
    <xf numFmtId="0" fontId="62" fillId="5" borderId="8" xfId="10" applyFont="1" applyFill="1" applyBorder="1" applyAlignment="1">
      <alignment horizontal="center" vertical="center" wrapText="1"/>
    </xf>
    <xf numFmtId="14" fontId="70" fillId="0" borderId="0" xfId="16" applyNumberFormat="1" applyFont="1"/>
    <xf numFmtId="0" fontId="70" fillId="0" borderId="0" xfId="16" applyFont="1" applyAlignment="1">
      <alignment vertical="center"/>
    </xf>
    <xf numFmtId="0" fontId="63" fillId="0" borderId="23" xfId="16" applyFont="1" applyFill="1" applyBorder="1" applyAlignment="1">
      <alignment horizontal="center" vertical="center" wrapText="1"/>
    </xf>
    <xf numFmtId="2" fontId="63" fillId="0" borderId="11" xfId="6" quotePrefix="1" applyNumberFormat="1" applyFont="1" applyFill="1" applyBorder="1" applyAlignment="1">
      <alignment horizontal="left" vertical="center"/>
    </xf>
    <xf numFmtId="2" fontId="63" fillId="0" borderId="20" xfId="6" applyNumberFormat="1" applyFont="1" applyFill="1" applyBorder="1" applyAlignment="1">
      <alignment horizontal="center" vertical="center"/>
    </xf>
    <xf numFmtId="2" fontId="63" fillId="0" borderId="11" xfId="6" applyNumberFormat="1" applyFont="1" applyFill="1" applyBorder="1" applyAlignment="1">
      <alignment horizontal="center" vertical="center"/>
    </xf>
    <xf numFmtId="4" fontId="63" fillId="0" borderId="20" xfId="6" applyNumberFormat="1" applyFont="1" applyFill="1" applyBorder="1" applyAlignment="1">
      <alignment vertical="center"/>
    </xf>
    <xf numFmtId="166" fontId="63" fillId="0" borderId="3" xfId="16" applyNumberFormat="1" applyFont="1" applyFill="1" applyBorder="1" applyAlignment="1">
      <alignment vertical="center" wrapText="1"/>
    </xf>
    <xf numFmtId="4" fontId="63" fillId="0" borderId="19" xfId="16" applyNumberFormat="1" applyFont="1" applyFill="1" applyBorder="1" applyAlignment="1">
      <alignment horizontal="center" vertical="center" wrapText="1"/>
    </xf>
    <xf numFmtId="4" fontId="69" fillId="0" borderId="27" xfId="16" applyNumberFormat="1" applyFont="1" applyFill="1" applyBorder="1" applyAlignment="1">
      <alignment vertical="center" wrapText="1"/>
    </xf>
    <xf numFmtId="3" fontId="63" fillId="0" borderId="3" xfId="16" applyNumberFormat="1" applyFont="1" applyFill="1" applyBorder="1" applyAlignment="1">
      <alignment vertical="center" wrapText="1"/>
    </xf>
    <xf numFmtId="3" fontId="63" fillId="0" borderId="19" xfId="16" applyNumberFormat="1" applyFont="1" applyFill="1" applyBorder="1" applyAlignment="1">
      <alignment vertical="center" wrapText="1"/>
    </xf>
    <xf numFmtId="0" fontId="63" fillId="0" borderId="26" xfId="16" applyFont="1" applyFill="1" applyBorder="1" applyAlignment="1">
      <alignment vertical="center" wrapText="1"/>
    </xf>
    <xf numFmtId="0" fontId="63" fillId="0" borderId="16" xfId="16" applyFont="1" applyFill="1" applyBorder="1" applyAlignment="1">
      <alignment horizontal="center" vertical="center" wrapText="1"/>
    </xf>
    <xf numFmtId="2" fontId="63" fillId="0" borderId="39" xfId="6" quotePrefix="1" applyNumberFormat="1" applyFont="1" applyFill="1" applyBorder="1" applyAlignment="1">
      <alignment horizontal="left" vertical="center"/>
    </xf>
    <xf numFmtId="2" fontId="63" fillId="0" borderId="39" xfId="6" applyNumberFormat="1" applyFont="1" applyFill="1" applyBorder="1" applyAlignment="1">
      <alignment horizontal="center" vertical="center"/>
    </xf>
    <xf numFmtId="4" fontId="63" fillId="0" borderId="41" xfId="6" applyNumberFormat="1" applyFont="1" applyFill="1" applyBorder="1" applyAlignment="1">
      <alignment vertical="center"/>
    </xf>
    <xf numFmtId="166" fontId="63" fillId="0" borderId="11" xfId="16" applyNumberFormat="1" applyFont="1" applyFill="1" applyBorder="1" applyAlignment="1">
      <alignment vertical="center" wrapText="1"/>
    </xf>
    <xf numFmtId="4" fontId="73" fillId="0" borderId="11" xfId="16" applyNumberFormat="1" applyFont="1" applyFill="1" applyBorder="1" applyAlignment="1">
      <alignment horizontal="center" vertical="center" wrapText="1"/>
    </xf>
    <xf numFmtId="4" fontId="69" fillId="0" borderId="20" xfId="16" applyNumberFormat="1" applyFont="1" applyFill="1" applyBorder="1" applyAlignment="1">
      <alignment horizontal="center" vertical="center" wrapText="1"/>
    </xf>
    <xf numFmtId="3" fontId="63" fillId="0" borderId="11" xfId="16" applyNumberFormat="1" applyFont="1" applyFill="1" applyBorder="1" applyAlignment="1">
      <alignment vertical="center" wrapText="1"/>
    </xf>
    <xf numFmtId="0" fontId="63" fillId="0" borderId="8" xfId="16" applyFont="1" applyFill="1" applyBorder="1" applyAlignment="1">
      <alignment vertical="center" wrapText="1"/>
    </xf>
    <xf numFmtId="0" fontId="63" fillId="0" borderId="38" xfId="16" applyFont="1" applyFill="1" applyBorder="1" applyAlignment="1">
      <alignment horizontal="center" vertical="center" wrapText="1"/>
    </xf>
    <xf numFmtId="2" fontId="63" fillId="0" borderId="41" xfId="6" applyNumberFormat="1" applyFont="1" applyFill="1" applyBorder="1" applyAlignment="1">
      <alignment horizontal="center" vertical="center"/>
    </xf>
    <xf numFmtId="166" fontId="63" fillId="0" borderId="5" xfId="16" applyNumberFormat="1" applyFont="1" applyFill="1" applyBorder="1" applyAlignment="1">
      <alignment vertical="center" wrapText="1"/>
    </xf>
    <xf numFmtId="4" fontId="73" fillId="0" borderId="39" xfId="16" applyNumberFormat="1" applyFont="1" applyFill="1" applyBorder="1" applyAlignment="1">
      <alignment horizontal="center" vertical="center" wrapText="1"/>
    </xf>
    <xf numFmtId="4" fontId="69" fillId="0" borderId="41" xfId="16" applyNumberFormat="1" applyFont="1" applyFill="1" applyBorder="1" applyAlignment="1">
      <alignment horizontal="center" vertical="center" wrapText="1"/>
    </xf>
    <xf numFmtId="3" fontId="63" fillId="0" borderId="5" xfId="16" applyNumberFormat="1" applyFont="1" applyFill="1" applyBorder="1" applyAlignment="1">
      <alignment vertical="center" wrapText="1"/>
    </xf>
    <xf numFmtId="3" fontId="63" fillId="0" borderId="39" xfId="16" applyNumberFormat="1" applyFont="1" applyFill="1" applyBorder="1" applyAlignment="1">
      <alignment vertical="center" wrapText="1"/>
    </xf>
    <xf numFmtId="0" fontId="63" fillId="0" borderId="40" xfId="16" applyFont="1" applyFill="1" applyBorder="1" applyAlignment="1">
      <alignment vertical="center" wrapText="1"/>
    </xf>
    <xf numFmtId="0" fontId="62" fillId="0" borderId="30" xfId="16" applyFont="1" applyFill="1" applyBorder="1" applyAlignment="1">
      <alignment horizontal="center" vertical="center" wrapText="1"/>
    </xf>
    <xf numFmtId="166" fontId="62" fillId="0" borderId="30" xfId="16" applyNumberFormat="1" applyFont="1" applyFill="1" applyBorder="1" applyAlignment="1">
      <alignment vertical="center" wrapText="1"/>
    </xf>
    <xf numFmtId="4" fontId="74" fillId="0" borderId="30" xfId="16" applyNumberFormat="1" applyFont="1" applyFill="1" applyBorder="1" applyAlignment="1">
      <alignment horizontal="center" vertical="center" wrapText="1"/>
    </xf>
    <xf numFmtId="4" fontId="67" fillId="0" borderId="30" xfId="16" applyNumberFormat="1" applyFont="1" applyFill="1" applyBorder="1" applyAlignment="1">
      <alignment vertical="center" wrapText="1"/>
    </xf>
    <xf numFmtId="3" fontId="62" fillId="0" borderId="30" xfId="16" applyNumberFormat="1" applyFont="1" applyFill="1" applyBorder="1" applyAlignment="1">
      <alignment vertical="center" wrapText="1"/>
    </xf>
    <xf numFmtId="0" fontId="67" fillId="0" borderId="30" xfId="16" applyFont="1" applyFill="1" applyBorder="1" applyAlignment="1">
      <alignment vertical="center" wrapText="1"/>
    </xf>
    <xf numFmtId="4" fontId="62" fillId="0" borderId="30" xfId="16" applyNumberFormat="1" applyFont="1" applyFill="1" applyBorder="1" applyAlignment="1">
      <alignment vertical="center" wrapText="1"/>
    </xf>
    <xf numFmtId="0" fontId="62" fillId="0" borderId="31" xfId="16" applyFont="1" applyFill="1" applyBorder="1" applyAlignment="1">
      <alignment vertical="center" wrapText="1"/>
    </xf>
    <xf numFmtId="0" fontId="62" fillId="2" borderId="4" xfId="16" applyFont="1" applyFill="1" applyBorder="1" applyAlignment="1">
      <alignment horizontal="center" vertical="center" wrapText="1"/>
    </xf>
    <xf numFmtId="0" fontId="62" fillId="2" borderId="7" xfId="16" applyFont="1" applyFill="1" applyBorder="1" applyAlignment="1">
      <alignment horizontal="center" vertical="center" wrapText="1"/>
    </xf>
    <xf numFmtId="0" fontId="62" fillId="6" borderId="7" xfId="16" applyFont="1" applyFill="1" applyBorder="1" applyAlignment="1">
      <alignment horizontal="center" vertical="center" wrapText="1"/>
    </xf>
    <xf numFmtId="0" fontId="62" fillId="4" borderId="6" xfId="16" applyFont="1" applyFill="1" applyBorder="1" applyAlignment="1">
      <alignment horizontal="center" vertical="center"/>
    </xf>
    <xf numFmtId="4" fontId="62" fillId="4" borderId="7" xfId="16" applyNumberFormat="1" applyFont="1" applyFill="1" applyBorder="1" applyAlignment="1">
      <alignment horizontal="center" vertical="center"/>
    </xf>
    <xf numFmtId="2" fontId="62" fillId="5" borderId="6" xfId="10" applyNumberFormat="1" applyFont="1" applyFill="1" applyBorder="1" applyAlignment="1">
      <alignment horizontal="center" vertical="center" wrapText="1"/>
    </xf>
    <xf numFmtId="4" fontId="62" fillId="5" borderId="5" xfId="10" applyNumberFormat="1" applyFont="1" applyFill="1" applyBorder="1" applyAlignment="1">
      <alignment horizontal="center" vertical="center" wrapText="1"/>
    </xf>
    <xf numFmtId="0" fontId="62" fillId="5" borderId="7" xfId="10" applyFont="1" applyFill="1" applyBorder="1" applyAlignment="1">
      <alignment horizontal="center" vertical="center" wrapText="1"/>
    </xf>
    <xf numFmtId="0" fontId="62" fillId="0" borderId="19" xfId="16" applyFont="1" applyFill="1" applyBorder="1" applyAlignment="1">
      <alignment horizontal="center" vertical="center" wrapText="1"/>
    </xf>
    <xf numFmtId="0" fontId="63" fillId="0" borderId="19" xfId="16" applyFont="1" applyFill="1" applyBorder="1" applyAlignment="1">
      <alignment horizontal="center" vertical="center" wrapText="1"/>
    </xf>
    <xf numFmtId="0" fontId="62" fillId="0" borderId="11" xfId="16" applyFont="1" applyFill="1" applyBorder="1" applyAlignment="1">
      <alignment horizontal="center" vertical="center" wrapText="1"/>
    </xf>
    <xf numFmtId="0" fontId="62" fillId="0" borderId="13" xfId="16" applyFont="1" applyFill="1" applyBorder="1" applyAlignment="1">
      <alignment horizontal="center" vertical="center" wrapText="1"/>
    </xf>
    <xf numFmtId="0" fontId="63" fillId="0" borderId="39" xfId="16" applyFont="1" applyFill="1" applyBorder="1" applyAlignment="1">
      <alignment horizontal="center" vertical="center" wrapText="1"/>
    </xf>
    <xf numFmtId="0" fontId="62" fillId="0" borderId="39" xfId="16" applyFont="1" applyFill="1" applyBorder="1" applyAlignment="1">
      <alignment horizontal="center" vertical="center" wrapText="1"/>
    </xf>
    <xf numFmtId="0" fontId="63" fillId="0" borderId="27" xfId="16" applyFont="1" applyFill="1" applyBorder="1" applyAlignment="1">
      <alignment horizontal="center" vertical="center" wrapText="1"/>
    </xf>
    <xf numFmtId="0" fontId="63" fillId="0" borderId="14" xfId="16" applyFont="1" applyFill="1" applyBorder="1" applyAlignment="1">
      <alignment horizontal="center" vertical="center" wrapText="1"/>
    </xf>
    <xf numFmtId="2" fontId="63" fillId="0" borderId="3" xfId="6" applyNumberFormat="1" applyFont="1" applyFill="1" applyBorder="1" applyAlignment="1">
      <alignment horizontal="left" vertical="center"/>
    </xf>
    <xf numFmtId="2" fontId="63" fillId="0" borderId="11" xfId="6" applyNumberFormat="1" applyFont="1" applyFill="1" applyBorder="1" applyAlignment="1">
      <alignment horizontal="left" vertical="center"/>
    </xf>
    <xf numFmtId="2" fontId="63" fillId="0" borderId="5" xfId="6" applyNumberFormat="1" applyFont="1" applyFill="1" applyBorder="1" applyAlignment="1">
      <alignment horizontal="left" vertical="center"/>
    </xf>
    <xf numFmtId="3" fontId="63" fillId="0" borderId="27" xfId="16" applyNumberFormat="1" applyFont="1" applyFill="1" applyBorder="1" applyAlignment="1">
      <alignment vertical="center" wrapText="1"/>
    </xf>
    <xf numFmtId="3" fontId="63" fillId="0" borderId="20" xfId="16" applyNumberFormat="1" applyFont="1" applyFill="1" applyBorder="1" applyAlignment="1">
      <alignment vertical="center" wrapText="1"/>
    </xf>
    <xf numFmtId="3" fontId="63" fillId="0" borderId="41" xfId="16" applyNumberFormat="1" applyFont="1" applyFill="1" applyBorder="1" applyAlignment="1">
      <alignment vertical="center" wrapText="1"/>
    </xf>
    <xf numFmtId="0" fontId="62" fillId="0" borderId="42" xfId="16" applyFont="1" applyFill="1" applyBorder="1" applyAlignment="1">
      <alignment horizontal="center" vertical="center" wrapText="1"/>
    </xf>
    <xf numFmtId="0" fontId="62" fillId="0" borderId="43" xfId="16" applyFont="1" applyFill="1" applyBorder="1" applyAlignment="1">
      <alignment horizontal="center" vertical="center" wrapText="1"/>
    </xf>
    <xf numFmtId="0" fontId="62" fillId="0" borderId="44" xfId="16" applyFont="1" applyFill="1" applyBorder="1" applyAlignment="1">
      <alignment horizontal="center" vertical="center" wrapText="1"/>
    </xf>
    <xf numFmtId="0" fontId="63" fillId="0" borderId="3" xfId="16" applyFont="1" applyFill="1" applyBorder="1" applyAlignment="1">
      <alignment vertical="center" wrapText="1"/>
    </xf>
    <xf numFmtId="4" fontId="63" fillId="0" borderId="3" xfId="16" applyNumberFormat="1" applyFont="1" applyFill="1" applyBorder="1" applyAlignment="1">
      <alignment vertical="center" wrapText="1"/>
    </xf>
    <xf numFmtId="0" fontId="69" fillId="0" borderId="11" xfId="16" applyFont="1" applyFill="1" applyBorder="1" applyAlignment="1">
      <alignment vertical="center" wrapText="1"/>
    </xf>
    <xf numFmtId="4" fontId="63" fillId="0" borderId="11" xfId="16" applyNumberFormat="1" applyFont="1" applyFill="1" applyBorder="1" applyAlignment="1">
      <alignment vertical="center" wrapText="1"/>
    </xf>
    <xf numFmtId="0" fontId="69" fillId="0" borderId="5" xfId="16" applyFont="1" applyFill="1" applyBorder="1" applyAlignment="1">
      <alignment vertical="center" wrapText="1"/>
    </xf>
    <xf numFmtId="4" fontId="63" fillId="0" borderId="5" xfId="16" applyNumberFormat="1" applyFont="1" applyFill="1" applyBorder="1" applyAlignment="1">
      <alignment vertical="center" wrapText="1"/>
    </xf>
    <xf numFmtId="0" fontId="63" fillId="0" borderId="2" xfId="14" applyFont="1" applyBorder="1"/>
    <xf numFmtId="0" fontId="63" fillId="0" borderId="3" xfId="14" applyFont="1" applyBorder="1"/>
    <xf numFmtId="0" fontId="63" fillId="0" borderId="4" xfId="14" applyFont="1" applyBorder="1"/>
    <xf numFmtId="0" fontId="63" fillId="0" borderId="2" xfId="16" applyFont="1" applyBorder="1" applyAlignment="1">
      <alignment vertical="center" wrapText="1"/>
    </xf>
    <xf numFmtId="0" fontId="63" fillId="0" borderId="3" xfId="16" applyFont="1" applyBorder="1" applyAlignment="1">
      <alignment vertical="center" wrapText="1"/>
    </xf>
    <xf numFmtId="0" fontId="63" fillId="0" borderId="4" xfId="16" applyFont="1" applyBorder="1" applyAlignment="1">
      <alignment vertical="center" wrapText="1"/>
    </xf>
    <xf numFmtId="0" fontId="63" fillId="0" borderId="16" xfId="14" applyFont="1" applyBorder="1"/>
    <xf numFmtId="0" fontId="63" fillId="0" borderId="11" xfId="14" applyFont="1" applyBorder="1"/>
    <xf numFmtId="0" fontId="63" fillId="0" borderId="8" xfId="14" applyFont="1" applyBorder="1"/>
    <xf numFmtId="0" fontId="63" fillId="0" borderId="16" xfId="16" applyFont="1" applyBorder="1" applyAlignment="1">
      <alignment vertical="center" wrapText="1"/>
    </xf>
    <xf numFmtId="0" fontId="63" fillId="0" borderId="11" xfId="16" applyFont="1" applyBorder="1" applyAlignment="1">
      <alignment vertical="center" wrapText="1"/>
    </xf>
    <xf numFmtId="0" fontId="63" fillId="0" borderId="8" xfId="16" applyFont="1" applyBorder="1" applyAlignment="1">
      <alignment vertical="center" wrapText="1"/>
    </xf>
    <xf numFmtId="0" fontId="63" fillId="0" borderId="6" xfId="14" applyFont="1" applyBorder="1"/>
    <xf numFmtId="0" fontId="63" fillId="0" borderId="5" xfId="14" applyFont="1" applyBorder="1"/>
    <xf numFmtId="0" fontId="63" fillId="0" borderId="7" xfId="14" applyFont="1" applyBorder="1"/>
    <xf numFmtId="0" fontId="63" fillId="0" borderId="6" xfId="16" applyFont="1" applyBorder="1" applyAlignment="1">
      <alignment vertical="center" wrapText="1"/>
    </xf>
    <xf numFmtId="0" fontId="63" fillId="0" borderId="5" xfId="16" applyFont="1" applyBorder="1" applyAlignment="1">
      <alignment vertical="center" wrapText="1"/>
    </xf>
    <xf numFmtId="0" fontId="63" fillId="0" borderId="7" xfId="16" applyFont="1" applyBorder="1" applyAlignment="1">
      <alignment vertical="center" wrapText="1"/>
    </xf>
    <xf numFmtId="4" fontId="63" fillId="7" borderId="5" xfId="16" applyNumberFormat="1" applyFont="1" applyFill="1" applyBorder="1" applyAlignment="1">
      <alignment horizontal="center" vertical="center"/>
    </xf>
    <xf numFmtId="4" fontId="63" fillId="7" borderId="17" xfId="16" applyNumberFormat="1" applyFont="1" applyFill="1" applyBorder="1" applyAlignment="1">
      <alignment horizontal="center" vertical="center"/>
    </xf>
    <xf numFmtId="0" fontId="63" fillId="0" borderId="2" xfId="12" applyFont="1" applyFill="1" applyBorder="1" applyAlignment="1">
      <alignment horizontal="center" vertical="center"/>
    </xf>
    <xf numFmtId="0" fontId="63" fillId="0" borderId="3" xfId="7" applyFont="1" applyFill="1" applyBorder="1" applyAlignment="1">
      <alignment horizontal="center" vertical="center"/>
    </xf>
    <xf numFmtId="0" fontId="63" fillId="0" borderId="16" xfId="12" applyFont="1" applyFill="1" applyBorder="1" applyAlignment="1">
      <alignment horizontal="center" vertical="center"/>
    </xf>
    <xf numFmtId="0" fontId="63" fillId="0" borderId="11" xfId="7" applyFont="1" applyFill="1" applyBorder="1" applyAlignment="1">
      <alignment horizontal="center" vertical="center"/>
    </xf>
    <xf numFmtId="1" fontId="63" fillId="0" borderId="11" xfId="19" applyNumberFormat="1" applyFont="1" applyFill="1" applyBorder="1" applyAlignment="1">
      <alignment horizontal="center" vertical="center"/>
    </xf>
    <xf numFmtId="0" fontId="63" fillId="0" borderId="3" xfId="12" applyFont="1" applyFill="1" applyBorder="1" applyAlignment="1">
      <alignment vertical="center"/>
    </xf>
    <xf numFmtId="0" fontId="63" fillId="0" borderId="11" xfId="12" applyFont="1" applyFill="1" applyBorder="1" applyAlignment="1">
      <alignment vertical="center"/>
    </xf>
    <xf numFmtId="0" fontId="73" fillId="0" borderId="6" xfId="5" applyFont="1" applyBorder="1" applyAlignment="1">
      <alignment horizontal="center" vertical="center" wrapText="1"/>
    </xf>
    <xf numFmtId="0" fontId="73" fillId="0" borderId="5" xfId="5" applyFont="1" applyBorder="1" applyAlignment="1">
      <alignment horizontal="center" vertical="center" wrapText="1"/>
    </xf>
    <xf numFmtId="0" fontId="73" fillId="0" borderId="7" xfId="5" applyFont="1" applyBorder="1" applyAlignment="1">
      <alignment horizontal="center" vertical="center" wrapText="1"/>
    </xf>
    <xf numFmtId="0" fontId="73" fillId="0" borderId="0" xfId="5" applyFont="1" applyAlignment="1">
      <alignment horizontal="center" vertical="center" wrapText="1"/>
    </xf>
    <xf numFmtId="0" fontId="73" fillId="0" borderId="0" xfId="5" applyFont="1"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4" fontId="60" fillId="0" borderId="0" xfId="0" applyNumberFormat="1" applyFont="1" applyAlignment="1">
      <alignment horizontal="right" vertical="center"/>
    </xf>
    <xf numFmtId="4" fontId="59" fillId="0" borderId="0" xfId="0" applyNumberFormat="1" applyFont="1" applyAlignment="1">
      <alignment horizontal="right" vertical="center"/>
    </xf>
    <xf numFmtId="4" fontId="0" fillId="0" borderId="0" xfId="0" applyNumberFormat="1" applyAlignment="1">
      <alignment horizontal="right" vertical="center"/>
    </xf>
    <xf numFmtId="0" fontId="0" fillId="11" borderId="5" xfId="0" applyFill="1" applyBorder="1" applyAlignment="1">
      <alignment horizontal="center" vertical="center"/>
    </xf>
    <xf numFmtId="0" fontId="18" fillId="4" borderId="16" xfId="15" applyNumberFormat="1" applyFont="1" applyFill="1" applyBorder="1" applyAlignment="1">
      <alignment horizontal="left" vertical="center"/>
    </xf>
    <xf numFmtId="0" fontId="18" fillId="4" borderId="11" xfId="15" applyNumberFormat="1" applyFont="1" applyFill="1" applyBorder="1" applyAlignment="1">
      <alignment horizontal="left" vertical="center"/>
    </xf>
    <xf numFmtId="0" fontId="3" fillId="7" borderId="11" xfId="15" applyNumberFormat="1" applyFill="1" applyBorder="1" applyAlignment="1">
      <alignment vertical="center"/>
    </xf>
    <xf numFmtId="0" fontId="3" fillId="4" borderId="11" xfId="15" applyNumberFormat="1" applyFill="1" applyBorder="1"/>
    <xf numFmtId="0" fontId="3" fillId="4" borderId="8" xfId="15" applyNumberFormat="1" applyFill="1" applyBorder="1"/>
    <xf numFmtId="0" fontId="3" fillId="7" borderId="11" xfId="15" applyNumberFormat="1" applyFill="1" applyBorder="1" applyAlignment="1">
      <alignment horizontal="right" vertical="center"/>
    </xf>
    <xf numFmtId="0" fontId="18" fillId="4" borderId="6" xfId="15" applyNumberFormat="1" applyFont="1" applyFill="1" applyBorder="1" applyAlignment="1">
      <alignment horizontal="left" vertical="center"/>
    </xf>
    <xf numFmtId="0" fontId="18" fillId="4" borderId="5" xfId="15" applyNumberFormat="1" applyFont="1" applyFill="1" applyBorder="1" applyAlignment="1">
      <alignment horizontal="left" vertical="center"/>
    </xf>
    <xf numFmtId="0" fontId="3" fillId="7" borderId="5" xfId="15" applyNumberFormat="1" applyFill="1" applyBorder="1" applyAlignment="1">
      <alignment vertical="center"/>
    </xf>
    <xf numFmtId="0" fontId="18" fillId="4" borderId="5" xfId="15" applyNumberFormat="1" applyFont="1" applyFill="1" applyBorder="1" applyAlignment="1">
      <alignment horizontal="center"/>
    </xf>
    <xf numFmtId="0" fontId="3" fillId="4" borderId="5" xfId="15" applyNumberFormat="1" applyFill="1" applyBorder="1"/>
    <xf numFmtId="0" fontId="3" fillId="4" borderId="7" xfId="15" applyNumberFormat="1" applyFill="1" applyBorder="1"/>
    <xf numFmtId="3" fontId="18" fillId="0" borderId="45" xfId="15" applyNumberFormat="1" applyFont="1" applyFill="1" applyBorder="1" applyAlignment="1">
      <alignment horizontal="center" vertical="center"/>
    </xf>
    <xf numFmtId="3" fontId="18" fillId="4" borderId="11" xfId="15" applyNumberFormat="1" applyFont="1" applyFill="1" applyBorder="1" applyAlignment="1">
      <alignment horizontal="center" vertical="center"/>
    </xf>
    <xf numFmtId="3" fontId="18" fillId="0" borderId="45" xfId="15" applyNumberFormat="1" applyFont="1" applyFill="1" applyBorder="1" applyAlignment="1">
      <alignment vertical="center"/>
    </xf>
    <xf numFmtId="3" fontId="23" fillId="4" borderId="6" xfId="18" applyNumberFormat="1" applyFont="1" applyFill="1" applyBorder="1" applyAlignment="1">
      <alignment vertical="center"/>
    </xf>
    <xf numFmtId="3" fontId="23" fillId="4" borderId="5" xfId="18" applyNumberFormat="1" applyFont="1" applyFill="1" applyBorder="1" applyAlignment="1">
      <alignment vertical="center"/>
    </xf>
    <xf numFmtId="3" fontId="18" fillId="7" borderId="5" xfId="15" applyNumberFormat="1" applyFont="1" applyFill="1" applyBorder="1" applyAlignment="1">
      <alignment vertical="center" wrapText="1"/>
    </xf>
    <xf numFmtId="3" fontId="18" fillId="4" borderId="5" xfId="15" applyNumberFormat="1" applyFont="1" applyFill="1" applyBorder="1" applyAlignment="1">
      <alignment horizontal="center" vertical="center"/>
    </xf>
    <xf numFmtId="3" fontId="3" fillId="0" borderId="45" xfId="15" applyNumberFormat="1" applyFill="1" applyBorder="1"/>
    <xf numFmtId="3" fontId="18" fillId="11" borderId="5" xfId="15" applyNumberFormat="1" applyFont="1" applyFill="1" applyBorder="1" applyAlignment="1">
      <alignment horizontal="center" vertical="center" wrapText="1"/>
    </xf>
    <xf numFmtId="3" fontId="18" fillId="14" borderId="7" xfId="15" applyNumberFormat="1" applyFont="1" applyFill="1" applyBorder="1" applyAlignment="1">
      <alignment horizontal="center" vertical="center" wrapText="1"/>
    </xf>
    <xf numFmtId="0" fontId="3" fillId="0" borderId="0" xfId="16" applyFont="1" applyAlignment="1">
      <alignment horizontal="center" vertical="center"/>
    </xf>
    <xf numFmtId="0" fontId="12" fillId="4" borderId="6" xfId="16" applyFont="1" applyFill="1" applyBorder="1" applyAlignment="1">
      <alignment horizontal="center" vertical="center" wrapText="1"/>
    </xf>
    <xf numFmtId="0" fontId="12" fillId="4" borderId="7" xfId="16" applyFont="1" applyFill="1" applyBorder="1" applyAlignment="1">
      <alignment horizontal="center" vertical="center" wrapText="1"/>
    </xf>
    <xf numFmtId="0" fontId="3" fillId="0" borderId="23" xfId="16" applyFont="1" applyBorder="1" applyAlignment="1">
      <alignment horizontal="center" vertical="center" wrapText="1"/>
    </xf>
    <xf numFmtId="0" fontId="13" fillId="0" borderId="19" xfId="16" applyFont="1" applyBorder="1" applyAlignment="1">
      <alignment horizontal="center" vertical="center" wrapText="1"/>
    </xf>
    <xf numFmtId="0" fontId="6" fillId="0" borderId="19" xfId="16" applyFont="1" applyBorder="1" applyAlignment="1">
      <alignment horizontal="center" vertical="center" wrapText="1"/>
    </xf>
    <xf numFmtId="0" fontId="6" fillId="0" borderId="26" xfId="16" applyFont="1" applyBorder="1" applyAlignment="1">
      <alignment horizontal="center" vertical="center" wrapText="1"/>
    </xf>
    <xf numFmtId="166" fontId="37" fillId="0" borderId="23" xfId="16" applyNumberFormat="1" applyFont="1" applyBorder="1" applyAlignment="1">
      <alignment vertical="center" wrapText="1"/>
    </xf>
    <xf numFmtId="166" fontId="37" fillId="0" borderId="42" xfId="16" applyNumberFormat="1" applyFont="1" applyBorder="1" applyAlignment="1">
      <alignment vertical="center" wrapText="1"/>
    </xf>
    <xf numFmtId="4" fontId="37" fillId="0" borderId="19" xfId="16" applyNumberFormat="1" applyFont="1" applyBorder="1" applyAlignment="1">
      <alignment horizontal="center" vertical="center" wrapText="1"/>
    </xf>
    <xf numFmtId="4" fontId="37" fillId="0" borderId="26" xfId="16" applyNumberFormat="1" applyFont="1" applyBorder="1" applyAlignment="1">
      <alignment vertical="center" wrapText="1"/>
    </xf>
    <xf numFmtId="4" fontId="37" fillId="0" borderId="23" xfId="16" applyNumberFormat="1" applyFont="1" applyBorder="1" applyAlignment="1">
      <alignment vertical="center" wrapText="1"/>
    </xf>
    <xf numFmtId="4" fontId="37" fillId="0" borderId="2" xfId="16" applyNumberFormat="1" applyFont="1" applyBorder="1" applyAlignment="1">
      <alignment vertical="center" wrapText="1"/>
    </xf>
    <xf numFmtId="4" fontId="37" fillId="0" borderId="4" xfId="16" applyNumberFormat="1" applyFont="1" applyBorder="1" applyAlignment="1">
      <alignment vertical="center" wrapText="1"/>
    </xf>
    <xf numFmtId="0" fontId="37" fillId="0" borderId="23" xfId="16" applyFont="1" applyBorder="1" applyAlignment="1">
      <alignment vertical="center" wrapText="1"/>
    </xf>
    <xf numFmtId="0" fontId="37" fillId="0" borderId="19" xfId="16" applyFont="1" applyBorder="1" applyAlignment="1">
      <alignment vertical="center" wrapText="1"/>
    </xf>
    <xf numFmtId="0" fontId="37" fillId="0" borderId="26" xfId="16" applyFont="1" applyBorder="1" applyAlignment="1">
      <alignment vertical="center" wrapText="1"/>
    </xf>
    <xf numFmtId="0" fontId="3" fillId="0" borderId="16" xfId="16" applyBorder="1" applyAlignment="1">
      <alignment horizontal="center" vertical="center" wrapText="1"/>
    </xf>
    <xf numFmtId="0" fontId="13" fillId="0" borderId="11" xfId="16" applyFont="1" applyBorder="1" applyAlignment="1">
      <alignment horizontal="center" vertical="center" wrapText="1"/>
    </xf>
    <xf numFmtId="0" fontId="6" fillId="0" borderId="11" xfId="16" applyFont="1" applyBorder="1" applyAlignment="1">
      <alignment horizontal="center" vertical="center" wrapText="1"/>
    </xf>
    <xf numFmtId="0" fontId="6" fillId="0" borderId="8" xfId="16" applyFont="1" applyBorder="1" applyAlignment="1">
      <alignment horizontal="center" vertical="center" wrapText="1"/>
    </xf>
    <xf numFmtId="166" fontId="37" fillId="0" borderId="16" xfId="16" applyNumberFormat="1" applyFont="1" applyBorder="1" applyAlignment="1">
      <alignment vertical="center" wrapText="1"/>
    </xf>
    <xf numFmtId="166" fontId="37" fillId="0" borderId="43" xfId="16" applyNumberFormat="1" applyFont="1" applyBorder="1" applyAlignment="1">
      <alignment vertical="center" wrapText="1"/>
    </xf>
    <xf numFmtId="4" fontId="33" fillId="0" borderId="11" xfId="16" applyNumberFormat="1" applyFont="1" applyBorder="1" applyAlignment="1">
      <alignment horizontal="center" vertical="center" wrapText="1"/>
    </xf>
    <xf numFmtId="4" fontId="33" fillId="0" borderId="8" xfId="16" applyNumberFormat="1" applyFont="1" applyBorder="1" applyAlignment="1">
      <alignment horizontal="center" vertical="center" wrapText="1"/>
    </xf>
    <xf numFmtId="4" fontId="37" fillId="0" borderId="16" xfId="16" applyNumberFormat="1" applyFont="1" applyBorder="1" applyAlignment="1">
      <alignment vertical="center" wrapText="1"/>
    </xf>
    <xf numFmtId="4" fontId="37" fillId="0" borderId="8" xfId="16" applyNumberFormat="1" applyFont="1" applyBorder="1" applyAlignment="1">
      <alignment vertical="center" wrapText="1"/>
    </xf>
    <xf numFmtId="0" fontId="49" fillId="0" borderId="16" xfId="16" applyFont="1" applyBorder="1" applyAlignment="1">
      <alignment vertical="center" wrapText="1"/>
    </xf>
    <xf numFmtId="4" fontId="62" fillId="2" borderId="39" xfId="16" applyNumberFormat="1" applyFont="1" applyFill="1" applyBorder="1" applyAlignment="1">
      <alignment horizontal="center" vertical="center" wrapText="1"/>
    </xf>
    <xf numFmtId="1" fontId="24" fillId="0" borderId="0" xfId="18" applyNumberFormat="1" applyFont="1" applyBorder="1" applyAlignment="1">
      <alignment horizontal="center" vertical="center"/>
    </xf>
    <xf numFmtId="0" fontId="3" fillId="0" borderId="38" xfId="16" applyBorder="1" applyAlignment="1">
      <alignment horizontal="center" vertical="center" wrapText="1"/>
    </xf>
    <xf numFmtId="0" fontId="13" fillId="0" borderId="39" xfId="16" applyFont="1" applyBorder="1" applyAlignment="1">
      <alignment horizontal="center" vertical="center" wrapText="1"/>
    </xf>
    <xf numFmtId="0" fontId="6" fillId="0" borderId="39" xfId="16" applyFont="1" applyBorder="1" applyAlignment="1">
      <alignment horizontal="center" vertical="center" wrapText="1"/>
    </xf>
    <xf numFmtId="0" fontId="6" fillId="0" borderId="40" xfId="16" applyFont="1" applyBorder="1" applyAlignment="1">
      <alignment horizontal="center" vertical="center" wrapText="1"/>
    </xf>
    <xf numFmtId="166" fontId="37" fillId="0" borderId="38" xfId="16" applyNumberFormat="1" applyFont="1" applyBorder="1" applyAlignment="1">
      <alignment vertical="center" wrapText="1"/>
    </xf>
    <xf numFmtId="166" fontId="37" fillId="0" borderId="44" xfId="16" applyNumberFormat="1" applyFont="1" applyBorder="1" applyAlignment="1">
      <alignment vertical="center" wrapText="1"/>
    </xf>
    <xf numFmtId="4" fontId="33" fillId="0" borderId="39" xfId="16" applyNumberFormat="1" applyFont="1" applyBorder="1" applyAlignment="1">
      <alignment horizontal="center" vertical="center" wrapText="1"/>
    </xf>
    <xf numFmtId="4" fontId="37" fillId="0" borderId="40" xfId="16" applyNumberFormat="1" applyFont="1" applyBorder="1" applyAlignment="1">
      <alignment vertical="center" wrapText="1"/>
    </xf>
    <xf numFmtId="4" fontId="37" fillId="0" borderId="38" xfId="16" applyNumberFormat="1" applyFont="1" applyBorder="1" applyAlignment="1">
      <alignment vertical="center" wrapText="1"/>
    </xf>
    <xf numFmtId="0" fontId="49" fillId="0" borderId="38" xfId="16" applyFont="1" applyBorder="1" applyAlignment="1">
      <alignment vertical="center" wrapText="1"/>
    </xf>
    <xf numFmtId="0" fontId="37" fillId="0" borderId="38" xfId="16" applyFont="1" applyBorder="1" applyAlignment="1">
      <alignment vertical="center" wrapText="1"/>
    </xf>
    <xf numFmtId="0" fontId="37" fillId="0" borderId="39" xfId="16" applyFont="1" applyBorder="1" applyAlignment="1">
      <alignment vertical="center" wrapText="1"/>
    </xf>
    <xf numFmtId="0" fontId="37" fillId="0" borderId="40" xfId="16" applyFont="1" applyBorder="1" applyAlignment="1">
      <alignment vertical="center" wrapText="1"/>
    </xf>
    <xf numFmtId="0" fontId="6" fillId="0" borderId="30" xfId="16" applyFont="1" applyBorder="1" applyAlignment="1">
      <alignment horizontal="center" vertical="center" wrapText="1"/>
    </xf>
    <xf numFmtId="0" fontId="6" fillId="0" borderId="31" xfId="16" applyFont="1" applyBorder="1" applyAlignment="1">
      <alignment horizontal="center" vertical="center" wrapText="1"/>
    </xf>
    <xf numFmtId="4" fontId="37" fillId="0" borderId="31" xfId="16" applyNumberFormat="1" applyFont="1" applyBorder="1" applyAlignment="1">
      <alignment vertical="center" wrapText="1"/>
    </xf>
    <xf numFmtId="4" fontId="37" fillId="0" borderId="46" xfId="16" applyNumberFormat="1" applyFont="1" applyBorder="1" applyAlignment="1">
      <alignment vertical="center" wrapText="1"/>
    </xf>
    <xf numFmtId="0" fontId="49" fillId="0" borderId="46" xfId="16" applyFont="1" applyBorder="1" applyAlignment="1">
      <alignment vertical="center" wrapText="1"/>
    </xf>
    <xf numFmtId="0" fontId="37" fillId="0" borderId="46" xfId="16" applyFont="1" applyBorder="1" applyAlignment="1">
      <alignment vertical="center" wrapText="1"/>
    </xf>
    <xf numFmtId="0" fontId="37" fillId="0" borderId="30" xfId="16" applyFont="1" applyBorder="1" applyAlignment="1">
      <alignment vertical="center" wrapText="1"/>
    </xf>
    <xf numFmtId="0" fontId="37" fillId="0" borderId="31" xfId="16" applyFont="1" applyBorder="1" applyAlignment="1">
      <alignment vertical="center" wrapText="1"/>
    </xf>
    <xf numFmtId="2" fontId="63" fillId="0" borderId="19" xfId="6" applyNumberFormat="1" applyFont="1" applyFill="1" applyBorder="1" applyAlignment="1">
      <alignment horizontal="left" vertical="center"/>
    </xf>
    <xf numFmtId="166" fontId="63" fillId="0" borderId="19" xfId="16" applyNumberFormat="1" applyFont="1" applyFill="1" applyBorder="1" applyAlignment="1">
      <alignment vertical="center" wrapText="1"/>
    </xf>
    <xf numFmtId="0" fontId="63" fillId="0" borderId="19" xfId="16" applyFont="1" applyFill="1" applyBorder="1" applyAlignment="1">
      <alignment vertical="center" wrapText="1"/>
    </xf>
    <xf numFmtId="4" fontId="63" fillId="0" borderId="19" xfId="16" applyNumberFormat="1" applyFont="1" applyFill="1" applyBorder="1" applyAlignment="1">
      <alignment vertical="center" wrapText="1"/>
    </xf>
    <xf numFmtId="0" fontId="3" fillId="0" borderId="8" xfId="17" applyFont="1" applyFill="1" applyBorder="1" applyAlignment="1">
      <alignment vertical="center"/>
    </xf>
    <xf numFmtId="0" fontId="3" fillId="0" borderId="11" xfId="17" applyFont="1" applyFill="1" applyBorder="1" applyAlignment="1">
      <alignment vertical="center"/>
    </xf>
    <xf numFmtId="0" fontId="3" fillId="0" borderId="11" xfId="17" applyFont="1" applyFill="1" applyBorder="1" applyAlignment="1">
      <alignment horizontal="center" vertical="center"/>
    </xf>
    <xf numFmtId="0" fontId="63" fillId="7" borderId="47" xfId="12" applyFont="1" applyFill="1" applyBorder="1" applyAlignment="1">
      <alignment horizontal="center" vertical="center" wrapText="1"/>
    </xf>
    <xf numFmtId="0" fontId="63" fillId="7" borderId="13" xfId="12" applyFont="1" applyFill="1" applyBorder="1" applyAlignment="1">
      <alignment horizontal="center" vertical="center" wrapText="1"/>
    </xf>
    <xf numFmtId="0" fontId="63" fillId="7" borderId="13" xfId="16" applyFont="1" applyFill="1" applyBorder="1" applyAlignment="1">
      <alignment horizontal="center" vertical="center"/>
    </xf>
    <xf numFmtId="0" fontId="63" fillId="7" borderId="13" xfId="16" applyFont="1" applyFill="1" applyBorder="1" applyAlignment="1">
      <alignment horizontal="center" vertical="center" wrapText="1"/>
    </xf>
    <xf numFmtId="0" fontId="73" fillId="7" borderId="13" xfId="16" applyFont="1" applyFill="1" applyBorder="1" applyAlignment="1">
      <alignment horizontal="center" vertical="center" wrapText="1"/>
    </xf>
    <xf numFmtId="4" fontId="63" fillId="7" borderId="13" xfId="16" applyNumberFormat="1" applyFont="1" applyFill="1" applyBorder="1" applyAlignment="1">
      <alignment horizontal="center" vertical="center"/>
    </xf>
    <xf numFmtId="4" fontId="63" fillId="7" borderId="14" xfId="16" applyNumberFormat="1" applyFont="1" applyFill="1" applyBorder="1" applyAlignment="1">
      <alignment horizontal="center" vertical="center"/>
    </xf>
    <xf numFmtId="2" fontId="62" fillId="2" borderId="12" xfId="10" applyNumberFormat="1" applyFont="1" applyFill="1" applyBorder="1" applyAlignment="1">
      <alignment horizontal="center" vertical="center" wrapText="1"/>
    </xf>
    <xf numFmtId="4" fontId="62" fillId="2" borderId="13" xfId="10" applyNumberFormat="1" applyFont="1" applyFill="1" applyBorder="1" applyAlignment="1">
      <alignment horizontal="center" vertical="center" wrapText="1"/>
    </xf>
    <xf numFmtId="0" fontId="62" fillId="2" borderId="33" xfId="10" applyFont="1" applyFill="1" applyBorder="1" applyAlignment="1">
      <alignment horizontal="center" vertical="center" wrapText="1"/>
    </xf>
    <xf numFmtId="3" fontId="3" fillId="0" borderId="3" xfId="6" applyNumberFormat="1" applyFont="1" applyFill="1" applyBorder="1" applyAlignment="1">
      <alignment horizontal="center" vertical="center"/>
    </xf>
    <xf numFmtId="1" fontId="3" fillId="0" borderId="11" xfId="6" applyNumberFormat="1" applyFont="1" applyFill="1" applyBorder="1" applyAlignment="1">
      <alignment horizontal="center" vertical="center"/>
    </xf>
    <xf numFmtId="3" fontId="82" fillId="2" borderId="27" xfId="3" applyNumberFormat="1" applyFont="1" applyFill="1" applyBorder="1" applyAlignment="1">
      <alignment horizontal="center" vertical="center"/>
    </xf>
    <xf numFmtId="3" fontId="82" fillId="6" borderId="3" xfId="3" applyNumberFormat="1" applyFont="1" applyFill="1" applyBorder="1" applyAlignment="1">
      <alignment horizontal="center" vertical="center"/>
    </xf>
    <xf numFmtId="3" fontId="82" fillId="4" borderId="3" xfId="3" applyNumberFormat="1" applyFont="1" applyFill="1" applyBorder="1" applyAlignment="1">
      <alignment horizontal="center" vertical="center"/>
    </xf>
    <xf numFmtId="3" fontId="82" fillId="11" borderId="3" xfId="3" applyNumberFormat="1" applyFont="1" applyFill="1" applyBorder="1" applyAlignment="1">
      <alignment horizontal="center" vertical="center"/>
    </xf>
    <xf numFmtId="3" fontId="82" fillId="2" borderId="11" xfId="3" applyNumberFormat="1" applyFont="1" applyFill="1" applyBorder="1" applyAlignment="1">
      <alignment horizontal="center" vertical="center"/>
    </xf>
    <xf numFmtId="3" fontId="82" fillId="6" borderId="11" xfId="3" applyNumberFormat="1" applyFont="1" applyFill="1" applyBorder="1" applyAlignment="1">
      <alignment horizontal="center" vertical="center"/>
    </xf>
    <xf numFmtId="3" fontId="82" fillId="4" borderId="11" xfId="3" applyNumberFormat="1" applyFont="1" applyFill="1" applyBorder="1" applyAlignment="1">
      <alignment horizontal="center" vertical="center"/>
    </xf>
    <xf numFmtId="3" fontId="82" fillId="11" borderId="11" xfId="3" applyNumberFormat="1" applyFont="1" applyFill="1" applyBorder="1" applyAlignment="1">
      <alignment horizontal="center" vertical="center"/>
    </xf>
    <xf numFmtId="3" fontId="82" fillId="7" borderId="2" xfId="15" applyNumberFormat="1" applyFont="1" applyFill="1" applyBorder="1" applyAlignment="1">
      <alignment horizontal="right" vertical="center"/>
    </xf>
    <xf numFmtId="3" fontId="82" fillId="12" borderId="2" xfId="15" applyNumberFormat="1" applyFont="1" applyFill="1" applyBorder="1" applyAlignment="1">
      <alignment horizontal="right" vertical="center"/>
    </xf>
    <xf numFmtId="3" fontId="82" fillId="7" borderId="16" xfId="15" applyNumberFormat="1" applyFont="1" applyFill="1" applyBorder="1" applyAlignment="1">
      <alignment horizontal="right" vertical="center"/>
    </xf>
    <xf numFmtId="3" fontId="82" fillId="12" borderId="16" xfId="15" applyNumberFormat="1" applyFont="1" applyFill="1" applyBorder="1" applyAlignment="1">
      <alignment horizontal="right" vertical="center"/>
    </xf>
    <xf numFmtId="3" fontId="80" fillId="2" borderId="11" xfId="18" applyNumberFormat="1" applyFont="1" applyFill="1" applyBorder="1" applyAlignment="1">
      <alignment horizontal="center" vertical="center" wrapText="1"/>
    </xf>
    <xf numFmtId="3" fontId="80" fillId="12" borderId="11" xfId="18" applyNumberFormat="1" applyFont="1" applyFill="1" applyBorder="1" applyAlignment="1">
      <alignment horizontal="center" vertical="center" wrapText="1"/>
    </xf>
    <xf numFmtId="3" fontId="80" fillId="6" borderId="11" xfId="18" applyNumberFormat="1" applyFont="1" applyFill="1" applyBorder="1" applyAlignment="1">
      <alignment horizontal="center" vertical="center" wrapText="1"/>
    </xf>
    <xf numFmtId="3" fontId="80" fillId="4" borderId="11" xfId="18" applyNumberFormat="1" applyFont="1" applyFill="1" applyBorder="1" applyAlignment="1">
      <alignment horizontal="center" vertical="center" wrapText="1"/>
    </xf>
    <xf numFmtId="3" fontId="80" fillId="11" borderId="11" xfId="18" applyNumberFormat="1" applyFont="1" applyFill="1" applyBorder="1" applyAlignment="1">
      <alignment horizontal="center" vertical="center" wrapText="1"/>
    </xf>
    <xf numFmtId="3" fontId="80" fillId="2" borderId="5" xfId="18" applyNumberFormat="1" applyFont="1" applyFill="1" applyBorder="1" applyAlignment="1">
      <alignment horizontal="center" vertical="center" wrapText="1"/>
    </xf>
    <xf numFmtId="3" fontId="80" fillId="12" borderId="5" xfId="18" applyNumberFormat="1" applyFont="1" applyFill="1" applyBorder="1" applyAlignment="1">
      <alignment horizontal="center" vertical="center" wrapText="1"/>
    </xf>
    <xf numFmtId="3" fontId="80" fillId="6" borderId="5" xfId="18" applyNumberFormat="1" applyFont="1" applyFill="1" applyBorder="1" applyAlignment="1">
      <alignment horizontal="center" vertical="center" wrapText="1"/>
    </xf>
    <xf numFmtId="3" fontId="80" fillId="4" borderId="5" xfId="18" applyNumberFormat="1" applyFont="1" applyFill="1" applyBorder="1" applyAlignment="1">
      <alignment horizontal="center" vertical="center" wrapText="1"/>
    </xf>
    <xf numFmtId="1" fontId="78" fillId="0" borderId="0" xfId="18" applyNumberFormat="1" applyFont="1" applyBorder="1" applyAlignment="1">
      <alignment horizontal="center" vertical="center"/>
    </xf>
    <xf numFmtId="3" fontId="78" fillId="0" borderId="0" xfId="18" applyNumberFormat="1" applyFont="1" applyBorder="1" applyAlignment="1">
      <alignment horizontal="center" vertical="center"/>
    </xf>
    <xf numFmtId="0" fontId="78" fillId="2" borderId="37" xfId="15" applyFont="1" applyFill="1" applyBorder="1" applyAlignment="1">
      <alignment horizontal="center" vertical="center"/>
    </xf>
    <xf numFmtId="3" fontId="80" fillId="0" borderId="45" xfId="15" applyNumberFormat="1" applyFont="1" applyFill="1" applyBorder="1" applyAlignment="1">
      <alignment horizontal="center" vertical="center" wrapText="1"/>
    </xf>
    <xf numFmtId="3" fontId="80" fillId="4" borderId="31" xfId="15" applyNumberFormat="1" applyFont="1" applyFill="1" applyBorder="1" applyAlignment="1">
      <alignment horizontal="center" vertical="center" wrapText="1"/>
    </xf>
    <xf numFmtId="3" fontId="80" fillId="0" borderId="0" xfId="15" applyNumberFormat="1" applyFont="1" applyBorder="1" applyAlignment="1">
      <alignment horizontal="center" vertical="center" wrapText="1"/>
    </xf>
    <xf numFmtId="3" fontId="62" fillId="0" borderId="0" xfId="15" applyNumberFormat="1" applyFont="1"/>
    <xf numFmtId="4" fontId="63" fillId="0" borderId="45" xfId="15" applyNumberFormat="1" applyFont="1" applyBorder="1" applyAlignment="1">
      <alignment vertical="center"/>
    </xf>
    <xf numFmtId="4" fontId="62" fillId="4" borderId="11" xfId="15" applyNumberFormat="1" applyFont="1" applyFill="1" applyBorder="1" applyAlignment="1">
      <alignment horizontal="left" vertical="center"/>
    </xf>
    <xf numFmtId="3" fontId="63" fillId="4" borderId="8" xfId="15" applyNumberFormat="1" applyFont="1" applyFill="1" applyBorder="1"/>
    <xf numFmtId="3" fontId="61" fillId="0" borderId="0" xfId="15" applyNumberFormat="1" applyFont="1" applyBorder="1" applyAlignment="1">
      <alignment horizontal="left" vertical="center" wrapText="1"/>
    </xf>
    <xf numFmtId="4" fontId="63" fillId="0" borderId="45" xfId="15" applyNumberFormat="1" applyFont="1" applyBorder="1" applyAlignment="1">
      <alignment horizontal="right" vertical="center"/>
    </xf>
    <xf numFmtId="4" fontId="62" fillId="4" borderId="11" xfId="15" applyNumberFormat="1" applyFont="1" applyFill="1" applyBorder="1" applyAlignment="1">
      <alignment vertical="center"/>
    </xf>
    <xf numFmtId="4" fontId="63" fillId="7" borderId="5" xfId="15" applyNumberFormat="1" applyFont="1" applyFill="1" applyBorder="1" applyAlignment="1">
      <alignment vertical="center"/>
    </xf>
    <xf numFmtId="3" fontId="63" fillId="4" borderId="7" xfId="15" applyNumberFormat="1" applyFont="1" applyFill="1" applyBorder="1"/>
    <xf numFmtId="4" fontId="63" fillId="0" borderId="0" xfId="15" applyNumberFormat="1" applyFont="1" applyBorder="1" applyAlignment="1">
      <alignment vertical="center"/>
    </xf>
    <xf numFmtId="4" fontId="63" fillId="0" borderId="45" xfId="15" applyNumberFormat="1" applyFont="1" applyFill="1" applyBorder="1" applyAlignment="1">
      <alignment vertical="center"/>
    </xf>
    <xf numFmtId="0" fontId="64" fillId="0" borderId="0" xfId="15" applyFont="1" applyFill="1" applyBorder="1" applyAlignment="1">
      <alignment horizontal="center"/>
    </xf>
    <xf numFmtId="3" fontId="63" fillId="0" borderId="0" xfId="15" applyNumberFormat="1" applyFont="1" applyBorder="1" applyAlignment="1">
      <alignment vertical="center"/>
    </xf>
    <xf numFmtId="1" fontId="61" fillId="0" borderId="0" xfId="18" applyNumberFormat="1" applyFont="1" applyBorder="1" applyAlignment="1">
      <alignment horizontal="center" vertical="center"/>
    </xf>
    <xf numFmtId="3" fontId="80" fillId="7" borderId="6" xfId="15" applyNumberFormat="1" applyFont="1" applyFill="1" applyBorder="1" applyAlignment="1">
      <alignment horizontal="center" vertical="center" wrapText="1"/>
    </xf>
    <xf numFmtId="3" fontId="80" fillId="7" borderId="5" xfId="15" applyNumberFormat="1" applyFont="1" applyFill="1" applyBorder="1" applyAlignment="1">
      <alignment horizontal="center" vertical="center" wrapText="1"/>
    </xf>
    <xf numFmtId="3" fontId="80" fillId="12" borderId="6" xfId="15" applyNumberFormat="1" applyFont="1" applyFill="1" applyBorder="1" applyAlignment="1">
      <alignment horizontal="center" vertical="center" wrapText="1"/>
    </xf>
    <xf numFmtId="3" fontId="80" fillId="12" borderId="5" xfId="15" applyNumberFormat="1" applyFont="1" applyFill="1" applyBorder="1" applyAlignment="1">
      <alignment horizontal="center" vertical="center" wrapText="1"/>
    </xf>
    <xf numFmtId="0" fontId="0" fillId="9" borderId="16" xfId="0" applyFill="1" applyBorder="1" applyAlignment="1">
      <alignment horizontal="center"/>
    </xf>
    <xf numFmtId="0" fontId="0" fillId="9" borderId="11" xfId="0" applyFill="1" applyBorder="1"/>
    <xf numFmtId="0" fontId="0" fillId="9" borderId="11" xfId="0" applyFill="1" applyBorder="1" applyAlignment="1">
      <alignment horizontal="center"/>
    </xf>
    <xf numFmtId="0" fontId="0" fillId="9" borderId="11" xfId="0" applyFill="1" applyBorder="1" applyAlignment="1">
      <alignment horizontal="left" wrapText="1"/>
    </xf>
    <xf numFmtId="0" fontId="0" fillId="9" borderId="11" xfId="0" applyFill="1" applyBorder="1" applyAlignment="1">
      <alignment wrapText="1"/>
    </xf>
    <xf numFmtId="4" fontId="0" fillId="9" borderId="11" xfId="0" applyNumberFormat="1" applyFill="1" applyBorder="1" applyAlignment="1">
      <alignment horizontal="right"/>
    </xf>
    <xf numFmtId="0" fontId="0" fillId="9" borderId="8" xfId="0" applyFill="1" applyBorder="1"/>
    <xf numFmtId="0" fontId="3" fillId="0" borderId="11" xfId="6" applyFont="1" applyFill="1" applyBorder="1" applyAlignment="1">
      <alignment horizontal="center" vertical="center" wrapText="1"/>
    </xf>
    <xf numFmtId="0" fontId="3" fillId="0" borderId="11" xfId="0" applyFont="1" applyFill="1" applyBorder="1" applyAlignment="1">
      <alignment horizontal="center"/>
    </xf>
    <xf numFmtId="0" fontId="3" fillId="0" borderId="11" xfId="0" applyFont="1" applyFill="1" applyBorder="1" applyAlignment="1">
      <alignment horizontal="left" vertical="center"/>
    </xf>
    <xf numFmtId="4" fontId="82" fillId="3" borderId="2" xfId="15" applyNumberFormat="1" applyFont="1" applyFill="1" applyBorder="1" applyAlignment="1">
      <alignment vertical="center"/>
    </xf>
    <xf numFmtId="4" fontId="82" fillId="5" borderId="3" xfId="15" applyNumberFormat="1" applyFont="1" applyFill="1" applyBorder="1" applyAlignment="1">
      <alignment vertical="center"/>
    </xf>
    <xf numFmtId="4" fontId="82" fillId="6" borderId="3" xfId="15" applyNumberFormat="1" applyFont="1" applyFill="1" applyBorder="1" applyAlignment="1">
      <alignment vertical="center"/>
    </xf>
    <xf numFmtId="4" fontId="82" fillId="8" borderId="3" xfId="15" applyNumberFormat="1" applyFont="1" applyFill="1" applyBorder="1" applyAlignment="1">
      <alignment vertical="center"/>
    </xf>
    <xf numFmtId="4" fontId="82" fillId="11" borderId="3" xfId="15" applyNumberFormat="1" applyFont="1" applyFill="1" applyBorder="1" applyAlignment="1">
      <alignment vertical="center"/>
    </xf>
    <xf numFmtId="4" fontId="82" fillId="14" borderId="4" xfId="15" applyNumberFormat="1" applyFont="1" applyFill="1" applyBorder="1" applyAlignment="1">
      <alignment vertical="center"/>
    </xf>
    <xf numFmtId="4" fontId="82" fillId="3" borderId="16" xfId="15" applyNumberFormat="1" applyFont="1" applyFill="1" applyBorder="1" applyAlignment="1">
      <alignment vertical="center"/>
    </xf>
    <xf numFmtId="4" fontId="82" fillId="5" borderId="11" xfId="15" applyNumberFormat="1" applyFont="1" applyFill="1" applyBorder="1" applyAlignment="1">
      <alignment vertical="center"/>
    </xf>
    <xf numFmtId="4" fontId="82" fillId="6" borderId="11" xfId="15" applyNumberFormat="1" applyFont="1" applyFill="1" applyBorder="1" applyAlignment="1">
      <alignment vertical="center"/>
    </xf>
    <xf numFmtId="4" fontId="82" fillId="2" borderId="11" xfId="15" applyNumberFormat="1" applyFont="1" applyFill="1" applyBorder="1" applyAlignment="1">
      <alignment vertical="center"/>
    </xf>
    <xf numFmtId="4" fontId="82" fillId="8" borderId="11" xfId="15" applyNumberFormat="1" applyFont="1" applyFill="1" applyBorder="1" applyAlignment="1">
      <alignment vertical="center"/>
    </xf>
    <xf numFmtId="4" fontId="82" fillId="11" borderId="11" xfId="15" applyNumberFormat="1" applyFont="1" applyFill="1" applyBorder="1" applyAlignment="1">
      <alignment vertical="center"/>
    </xf>
    <xf numFmtId="4" fontId="82" fillId="14" borderId="8" xfId="15" applyNumberFormat="1" applyFont="1" applyFill="1" applyBorder="1" applyAlignment="1">
      <alignment vertical="center"/>
    </xf>
    <xf numFmtId="4" fontId="82" fillId="3" borderId="16" xfId="15" applyNumberFormat="1" applyFont="1" applyFill="1" applyBorder="1" applyAlignment="1">
      <alignment horizontal="right" vertical="center"/>
    </xf>
    <xf numFmtId="4" fontId="82" fillId="7" borderId="30" xfId="15" applyNumberFormat="1" applyFont="1" applyFill="1" applyBorder="1" applyAlignment="1">
      <alignment horizontal="right" vertical="center"/>
    </xf>
    <xf numFmtId="4" fontId="82" fillId="7" borderId="31" xfId="15" applyNumberFormat="1" applyFont="1" applyFill="1" applyBorder="1" applyAlignment="1">
      <alignment horizontal="right" vertical="center"/>
    </xf>
    <xf numFmtId="3" fontId="82" fillId="7" borderId="23" xfId="15" applyNumberFormat="1" applyFont="1" applyFill="1" applyBorder="1" applyAlignment="1">
      <alignment horizontal="center" vertical="center" wrapText="1"/>
    </xf>
    <xf numFmtId="3" fontId="82" fillId="2" borderId="48" xfId="3" applyNumberFormat="1" applyFont="1" applyFill="1" applyBorder="1" applyAlignment="1">
      <alignment horizontal="center" vertical="center"/>
    </xf>
    <xf numFmtId="3" fontId="82" fillId="7" borderId="49" xfId="15" applyNumberFormat="1" applyFont="1" applyFill="1" applyBorder="1" applyAlignment="1">
      <alignment horizontal="center" vertical="center" wrapText="1"/>
    </xf>
    <xf numFmtId="3" fontId="82" fillId="6" borderId="4" xfId="3" applyNumberFormat="1" applyFont="1" applyFill="1" applyBorder="1" applyAlignment="1">
      <alignment horizontal="center" vertical="center"/>
    </xf>
    <xf numFmtId="3" fontId="82" fillId="4" borderId="4" xfId="3" applyNumberFormat="1" applyFont="1" applyFill="1" applyBorder="1" applyAlignment="1">
      <alignment horizontal="center" vertical="center"/>
    </xf>
    <xf numFmtId="3" fontId="82" fillId="11" borderId="4" xfId="3" applyNumberFormat="1" applyFont="1" applyFill="1" applyBorder="1" applyAlignment="1">
      <alignment horizontal="center" vertical="center"/>
    </xf>
    <xf numFmtId="3" fontId="82" fillId="7" borderId="16" xfId="15" applyNumberFormat="1" applyFont="1" applyFill="1" applyBorder="1" applyAlignment="1">
      <alignment horizontal="center" vertical="center" wrapText="1"/>
    </xf>
    <xf numFmtId="3" fontId="82" fillId="6" borderId="8" xfId="3" applyNumberFormat="1" applyFont="1" applyFill="1" applyBorder="1" applyAlignment="1">
      <alignment horizontal="center" vertical="center"/>
    </xf>
    <xf numFmtId="3" fontId="82" fillId="4" borderId="8" xfId="3" applyNumberFormat="1" applyFont="1" applyFill="1" applyBorder="1" applyAlignment="1">
      <alignment horizontal="center" vertical="center"/>
    </xf>
    <xf numFmtId="3" fontId="82" fillId="11" borderId="8" xfId="3" applyNumberFormat="1" applyFont="1" applyFill="1" applyBorder="1" applyAlignment="1">
      <alignment horizontal="center" vertical="center"/>
    </xf>
    <xf numFmtId="3" fontId="82" fillId="7" borderId="16" xfId="15" applyNumberFormat="1" applyFont="1" applyFill="1" applyBorder="1" applyAlignment="1">
      <alignment horizontal="center" vertical="center"/>
    </xf>
    <xf numFmtId="3" fontId="82" fillId="2" borderId="20" xfId="3" applyNumberFormat="1" applyFont="1" applyFill="1" applyBorder="1" applyAlignment="1">
      <alignment horizontal="center" vertical="center"/>
    </xf>
    <xf numFmtId="3" fontId="82" fillId="7" borderId="38" xfId="15" applyNumberFormat="1" applyFont="1" applyFill="1" applyBorder="1" applyAlignment="1">
      <alignment horizontal="center" vertical="center" wrapText="1"/>
    </xf>
    <xf numFmtId="3" fontId="82" fillId="7" borderId="50" xfId="15" applyNumberFormat="1" applyFont="1" applyFill="1" applyBorder="1" applyAlignment="1">
      <alignment horizontal="center" vertical="center" wrapText="1"/>
    </xf>
    <xf numFmtId="3" fontId="82" fillId="2" borderId="32" xfId="3" applyNumberFormat="1" applyFont="1" applyFill="1" applyBorder="1" applyAlignment="1">
      <alignment horizontal="center" vertical="center"/>
    </xf>
    <xf numFmtId="3" fontId="82" fillId="2" borderId="17" xfId="3" applyNumberFormat="1" applyFont="1" applyFill="1" applyBorder="1" applyAlignment="1">
      <alignment horizontal="center" vertical="center"/>
    </xf>
    <xf numFmtId="3" fontId="82" fillId="7" borderId="6" xfId="15" applyNumberFormat="1" applyFont="1" applyFill="1" applyBorder="1" applyAlignment="1">
      <alignment horizontal="center" vertical="center" wrapText="1"/>
    </xf>
    <xf numFmtId="3" fontId="82" fillId="6" borderId="5" xfId="3" applyNumberFormat="1" applyFont="1" applyFill="1" applyBorder="1" applyAlignment="1">
      <alignment horizontal="center" vertical="center"/>
    </xf>
    <xf numFmtId="3" fontId="82" fillId="6" borderId="7" xfId="3" applyNumberFormat="1" applyFont="1" applyFill="1" applyBorder="1" applyAlignment="1">
      <alignment horizontal="center" vertical="center"/>
    </xf>
    <xf numFmtId="3" fontId="82" fillId="4" borderId="5" xfId="3" applyNumberFormat="1" applyFont="1" applyFill="1" applyBorder="1" applyAlignment="1">
      <alignment horizontal="center" vertical="center"/>
    </xf>
    <xf numFmtId="3" fontId="82" fillId="4" borderId="7" xfId="3" applyNumberFormat="1" applyFont="1" applyFill="1" applyBorder="1" applyAlignment="1">
      <alignment horizontal="center" vertical="center"/>
    </xf>
    <xf numFmtId="3" fontId="82" fillId="7" borderId="6" xfId="15" applyNumberFormat="1" applyFont="1" applyFill="1" applyBorder="1" applyAlignment="1">
      <alignment horizontal="center" wrapText="1"/>
    </xf>
    <xf numFmtId="3" fontId="82" fillId="11" borderId="5" xfId="3" applyNumberFormat="1" applyFont="1" applyFill="1" applyBorder="1" applyAlignment="1">
      <alignment horizontal="center"/>
    </xf>
    <xf numFmtId="3" fontId="82" fillId="11" borderId="7" xfId="3" applyNumberFormat="1" applyFont="1" applyFill="1" applyBorder="1" applyAlignment="1">
      <alignment horizontal="center"/>
    </xf>
    <xf numFmtId="3" fontId="82" fillId="7" borderId="3" xfId="15" applyNumberFormat="1" applyFont="1" applyFill="1" applyBorder="1" applyAlignment="1">
      <alignment horizontal="right" vertical="center"/>
    </xf>
    <xf numFmtId="3" fontId="82" fillId="7" borderId="4" xfId="3" applyNumberFormat="1" applyFont="1" applyFill="1" applyBorder="1" applyAlignment="1">
      <alignment horizontal="right" vertical="center"/>
    </xf>
    <xf numFmtId="3" fontId="82" fillId="12" borderId="3" xfId="15" applyNumberFormat="1" applyFont="1" applyFill="1" applyBorder="1" applyAlignment="1">
      <alignment horizontal="right" vertical="center"/>
    </xf>
    <xf numFmtId="3" fontId="82" fillId="12" borderId="4" xfId="3" applyNumberFormat="1" applyFont="1" applyFill="1" applyBorder="1" applyAlignment="1">
      <alignment horizontal="right" vertical="center"/>
    </xf>
    <xf numFmtId="3" fontId="82" fillId="7" borderId="11" xfId="15" applyNumberFormat="1" applyFont="1" applyFill="1" applyBorder="1" applyAlignment="1">
      <alignment horizontal="right" vertical="center"/>
    </xf>
    <xf numFmtId="3" fontId="82" fillId="7" borderId="11" xfId="15" applyNumberFormat="1" applyFont="1" applyFill="1" applyBorder="1" applyAlignment="1" applyProtection="1">
      <alignment horizontal="right" vertical="center"/>
    </xf>
    <xf numFmtId="3" fontId="82" fillId="7" borderId="8" xfId="3" applyNumberFormat="1" applyFont="1" applyFill="1" applyBorder="1" applyAlignment="1">
      <alignment horizontal="right" vertical="center"/>
    </xf>
    <xf numFmtId="3" fontId="82" fillId="12" borderId="11" xfId="15" applyNumberFormat="1" applyFont="1" applyFill="1" applyBorder="1" applyAlignment="1">
      <alignment horizontal="right" vertical="center"/>
    </xf>
    <xf numFmtId="3" fontId="82" fillId="12" borderId="11" xfId="15" applyNumberFormat="1" applyFont="1" applyFill="1" applyBorder="1" applyAlignment="1" applyProtection="1">
      <alignment horizontal="right" vertical="center"/>
    </xf>
    <xf numFmtId="3" fontId="82" fillId="12" borderId="8" xfId="3" applyNumberFormat="1" applyFont="1" applyFill="1" applyBorder="1" applyAlignment="1">
      <alignment horizontal="right" vertical="center"/>
    </xf>
    <xf numFmtId="3" fontId="82" fillId="12" borderId="8" xfId="15" applyNumberFormat="1" applyFont="1" applyFill="1" applyBorder="1" applyAlignment="1">
      <alignment horizontal="right" vertical="center"/>
    </xf>
    <xf numFmtId="3" fontId="82" fillId="7" borderId="6" xfId="15" applyNumberFormat="1" applyFont="1" applyFill="1" applyBorder="1" applyAlignment="1">
      <alignment horizontal="right" vertical="center"/>
    </xf>
    <xf numFmtId="3" fontId="82" fillId="7" borderId="5" xfId="15" applyNumberFormat="1" applyFont="1" applyFill="1" applyBorder="1" applyAlignment="1">
      <alignment horizontal="right" vertical="center"/>
    </xf>
    <xf numFmtId="3" fontId="82" fillId="7" borderId="7" xfId="15" applyNumberFormat="1" applyFont="1" applyFill="1" applyBorder="1" applyAlignment="1">
      <alignment horizontal="right" vertical="center"/>
    </xf>
    <xf numFmtId="3" fontId="82" fillId="12" borderId="6" xfId="15" applyNumberFormat="1" applyFont="1" applyFill="1" applyBorder="1" applyAlignment="1">
      <alignment horizontal="right" vertical="center"/>
    </xf>
    <xf numFmtId="3" fontId="82" fillId="12" borderId="5" xfId="15" applyNumberFormat="1" applyFont="1" applyFill="1" applyBorder="1" applyAlignment="1">
      <alignment horizontal="right" vertical="center"/>
    </xf>
    <xf numFmtId="3" fontId="82" fillId="12" borderId="7" xfId="15" applyNumberFormat="1" applyFont="1" applyFill="1" applyBorder="1" applyAlignment="1">
      <alignment horizontal="right" vertical="center"/>
    </xf>
    <xf numFmtId="3" fontId="18" fillId="3" borderId="23" xfId="15" applyNumberFormat="1" applyFont="1" applyFill="1" applyBorder="1" applyAlignment="1">
      <alignment horizontal="center" vertical="center" wrapText="1"/>
    </xf>
    <xf numFmtId="3" fontId="18" fillId="5" borderId="19" xfId="15" applyNumberFormat="1" applyFont="1" applyFill="1" applyBorder="1" applyAlignment="1">
      <alignment horizontal="center" vertical="center" wrapText="1"/>
    </xf>
    <xf numFmtId="3" fontId="18" fillId="6" borderId="19" xfId="15" applyNumberFormat="1" applyFont="1" applyFill="1" applyBorder="1" applyAlignment="1">
      <alignment horizontal="center" vertical="center" wrapText="1"/>
    </xf>
    <xf numFmtId="3" fontId="18" fillId="2" borderId="19" xfId="15" applyNumberFormat="1" applyFont="1" applyFill="1" applyBorder="1" applyAlignment="1">
      <alignment horizontal="center" vertical="center" wrapText="1"/>
    </xf>
    <xf numFmtId="3" fontId="18" fillId="8" borderId="19" xfId="15" applyNumberFormat="1" applyFont="1" applyFill="1" applyBorder="1" applyAlignment="1">
      <alignment horizontal="center" vertical="center" wrapText="1"/>
    </xf>
    <xf numFmtId="3" fontId="18" fillId="11" borderId="19" xfId="15" applyNumberFormat="1" applyFont="1" applyFill="1" applyBorder="1" applyAlignment="1">
      <alignment horizontal="center" vertical="center" wrapText="1"/>
    </xf>
    <xf numFmtId="3" fontId="18" fillId="14" borderId="26" xfId="15" applyNumberFormat="1" applyFont="1" applyFill="1" applyBorder="1" applyAlignment="1">
      <alignment horizontal="center" vertical="center" wrapText="1"/>
    </xf>
    <xf numFmtId="4" fontId="3" fillId="0" borderId="11" xfId="6"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xf>
    <xf numFmtId="0" fontId="62" fillId="0" borderId="51" xfId="0" applyFont="1" applyFill="1" applyBorder="1" applyAlignment="1">
      <alignment horizontal="center" vertical="center"/>
    </xf>
    <xf numFmtId="0" fontId="18" fillId="0" borderId="11" xfId="6" applyFont="1" applyFill="1" applyBorder="1" applyAlignment="1">
      <alignment horizontal="center" vertical="center"/>
    </xf>
    <xf numFmtId="4" fontId="5" fillId="0" borderId="11" xfId="0" applyNumberFormat="1" applyFont="1" applyFill="1" applyBorder="1" applyAlignment="1">
      <alignment horizontal="right" vertical="center"/>
    </xf>
    <xf numFmtId="0" fontId="3" fillId="0" borderId="11" xfId="16" applyFont="1" applyFill="1" applyBorder="1" applyAlignment="1">
      <alignment horizontal="center" vertical="center" wrapText="1"/>
    </xf>
    <xf numFmtId="0"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171" fontId="3" fillId="0" borderId="11" xfId="0" applyNumberFormat="1" applyFont="1" applyFill="1" applyBorder="1" applyAlignment="1">
      <alignment horizontal="center" vertical="center"/>
    </xf>
    <xf numFmtId="0" fontId="3" fillId="0" borderId="8" xfId="0" applyFont="1" applyFill="1" applyBorder="1" applyAlignment="1">
      <alignment horizontal="center" vertical="center" wrapText="1"/>
    </xf>
    <xf numFmtId="4" fontId="87" fillId="3" borderId="2" xfId="15" applyNumberFormat="1" applyFont="1" applyFill="1" applyBorder="1" applyAlignment="1">
      <alignment vertical="center"/>
    </xf>
    <xf numFmtId="4" fontId="87" fillId="5" borderId="3" xfId="15" applyNumberFormat="1" applyFont="1" applyFill="1" applyBorder="1" applyAlignment="1">
      <alignment vertical="center"/>
    </xf>
    <xf numFmtId="4" fontId="87" fillId="6" borderId="3" xfId="15" applyNumberFormat="1" applyFont="1" applyFill="1" applyBorder="1" applyAlignment="1">
      <alignment vertical="center"/>
    </xf>
    <xf numFmtId="4" fontId="87" fillId="8" borderId="3" xfId="15" applyNumberFormat="1" applyFont="1" applyFill="1" applyBorder="1" applyAlignment="1">
      <alignment vertical="center"/>
    </xf>
    <xf numFmtId="4" fontId="87" fillId="11" borderId="4" xfId="15" applyNumberFormat="1" applyFont="1" applyFill="1" applyBorder="1" applyAlignment="1">
      <alignment vertical="center"/>
    </xf>
    <xf numFmtId="4" fontId="87" fillId="3" borderId="16" xfId="15" applyNumberFormat="1" applyFont="1" applyFill="1" applyBorder="1" applyAlignment="1">
      <alignment vertical="center"/>
    </xf>
    <xf numFmtId="4" fontId="87" fillId="5" borderId="11" xfId="15" applyNumberFormat="1" applyFont="1" applyFill="1" applyBorder="1" applyAlignment="1">
      <alignment vertical="center"/>
    </xf>
    <xf numFmtId="4" fontId="87" fillId="6" borderId="11" xfId="15" applyNumberFormat="1" applyFont="1" applyFill="1" applyBorder="1" applyAlignment="1">
      <alignment vertical="center"/>
    </xf>
    <xf numFmtId="4" fontId="87" fillId="2" borderId="11" xfId="15" applyNumberFormat="1" applyFont="1" applyFill="1" applyBorder="1" applyAlignment="1">
      <alignment vertical="center"/>
    </xf>
    <xf numFmtId="4" fontId="87" fillId="8" borderId="11" xfId="15" applyNumberFormat="1" applyFont="1" applyFill="1" applyBorder="1" applyAlignment="1">
      <alignment vertical="center"/>
    </xf>
    <xf numFmtId="4" fontId="87" fillId="11" borderId="8" xfId="15" applyNumberFormat="1" applyFont="1" applyFill="1" applyBorder="1" applyAlignment="1">
      <alignment vertical="center"/>
    </xf>
    <xf numFmtId="4" fontId="87" fillId="3" borderId="16" xfId="15" applyNumberFormat="1" applyFont="1" applyFill="1" applyBorder="1" applyAlignment="1">
      <alignment horizontal="right" vertical="center"/>
    </xf>
    <xf numFmtId="4" fontId="87" fillId="3" borderId="6" xfId="15" applyNumberFormat="1" applyFont="1" applyFill="1" applyBorder="1" applyAlignment="1">
      <alignment horizontal="right" vertical="center"/>
    </xf>
    <xf numFmtId="4" fontId="87" fillId="5" borderId="5" xfId="15" applyNumberFormat="1" applyFont="1" applyFill="1" applyBorder="1" applyAlignment="1">
      <alignment vertical="center"/>
    </xf>
    <xf numFmtId="4" fontId="87" fillId="6" borderId="5" xfId="15" applyNumberFormat="1" applyFont="1" applyFill="1" applyBorder="1" applyAlignment="1">
      <alignment vertical="center"/>
    </xf>
    <xf numFmtId="4" fontId="87" fillId="2" borderId="5" xfId="15" applyNumberFormat="1" applyFont="1" applyFill="1" applyBorder="1" applyAlignment="1">
      <alignment vertical="center"/>
    </xf>
    <xf numFmtId="4" fontId="87" fillId="8" borderId="5" xfId="15" applyNumberFormat="1" applyFont="1" applyFill="1" applyBorder="1" applyAlignment="1">
      <alignment vertical="center"/>
    </xf>
    <xf numFmtId="4" fontId="87" fillId="11" borderId="7" xfId="15" applyNumberFormat="1" applyFont="1" applyFill="1" applyBorder="1" applyAlignment="1">
      <alignment vertical="center"/>
    </xf>
    <xf numFmtId="4" fontId="87" fillId="3" borderId="23" xfId="15" applyNumberFormat="1" applyFont="1" applyFill="1" applyBorder="1" applyAlignment="1">
      <alignment horizontal="right" vertical="center"/>
    </xf>
    <xf numFmtId="4" fontId="87" fillId="5" borderId="19" xfId="15" applyNumberFormat="1" applyFont="1" applyFill="1" applyBorder="1" applyAlignment="1">
      <alignment vertical="center"/>
    </xf>
    <xf numFmtId="4" fontId="87" fillId="6" borderId="19" xfId="15" applyNumberFormat="1" applyFont="1" applyFill="1" applyBorder="1" applyAlignment="1">
      <alignment vertical="center"/>
    </xf>
    <xf numFmtId="4" fontId="87" fillId="2" borderId="19" xfId="15" applyNumberFormat="1" applyFont="1" applyFill="1" applyBorder="1" applyAlignment="1">
      <alignment vertical="center"/>
    </xf>
    <xf numFmtId="4" fontId="87" fillId="8" borderId="19" xfId="15" applyNumberFormat="1" applyFont="1" applyFill="1" applyBorder="1" applyAlignment="1">
      <alignment vertical="center"/>
    </xf>
    <xf numFmtId="4" fontId="87" fillId="11" borderId="26" xfId="15" applyNumberFormat="1" applyFont="1" applyFill="1" applyBorder="1" applyAlignment="1">
      <alignment vertical="center"/>
    </xf>
    <xf numFmtId="4" fontId="87" fillId="7" borderId="46" xfId="15" applyNumberFormat="1" applyFont="1" applyFill="1" applyBorder="1" applyAlignment="1">
      <alignment horizontal="center" vertical="center"/>
    </xf>
    <xf numFmtId="4" fontId="87" fillId="7" borderId="30" xfId="15" applyNumberFormat="1" applyFont="1" applyFill="1" applyBorder="1" applyAlignment="1">
      <alignment horizontal="center" vertical="center"/>
    </xf>
    <xf numFmtId="4" fontId="87" fillId="7" borderId="31" xfId="15" applyNumberFormat="1" applyFont="1" applyFill="1" applyBorder="1" applyAlignment="1">
      <alignment horizontal="center" vertical="center"/>
    </xf>
    <xf numFmtId="3" fontId="63" fillId="7" borderId="49" xfId="15" applyNumberFormat="1" applyFont="1" applyFill="1" applyBorder="1" applyAlignment="1">
      <alignment horizontal="center" vertical="center" wrapText="1"/>
    </xf>
    <xf numFmtId="3" fontId="63" fillId="7" borderId="16" xfId="15" applyNumberFormat="1" applyFont="1" applyFill="1" applyBorder="1" applyAlignment="1">
      <alignment horizontal="center" vertical="center" wrapText="1"/>
    </xf>
    <xf numFmtId="3" fontId="63" fillId="7" borderId="16" xfId="15" applyNumberFormat="1" applyFont="1" applyFill="1" applyBorder="1" applyAlignment="1">
      <alignment horizontal="center" vertical="center"/>
    </xf>
    <xf numFmtId="3" fontId="63" fillId="7" borderId="6" xfId="15" applyNumberFormat="1" applyFont="1" applyFill="1" applyBorder="1" applyAlignment="1">
      <alignment horizontal="center" vertical="center" wrapText="1"/>
    </xf>
    <xf numFmtId="3" fontId="63" fillId="6" borderId="5" xfId="3" applyNumberFormat="1" applyFont="1" applyFill="1" applyBorder="1" applyAlignment="1">
      <alignment horizontal="center" vertical="center"/>
    </xf>
    <xf numFmtId="3" fontId="63" fillId="6" borderId="7" xfId="3" applyNumberFormat="1" applyFont="1" applyFill="1" applyBorder="1" applyAlignment="1">
      <alignment horizontal="center" vertical="center"/>
    </xf>
    <xf numFmtId="3" fontId="63" fillId="4" borderId="5" xfId="3" applyNumberFormat="1" applyFont="1" applyFill="1" applyBorder="1" applyAlignment="1">
      <alignment horizontal="center" vertical="center"/>
    </xf>
    <xf numFmtId="3" fontId="63" fillId="4" borderId="7" xfId="3" applyNumberFormat="1" applyFont="1" applyFill="1" applyBorder="1" applyAlignment="1">
      <alignment horizontal="center" vertical="center"/>
    </xf>
    <xf numFmtId="3" fontId="63" fillId="7" borderId="6" xfId="15" applyNumberFormat="1" applyFont="1" applyFill="1" applyBorder="1" applyAlignment="1">
      <alignment horizontal="center" wrapText="1"/>
    </xf>
    <xf numFmtId="3" fontId="63" fillId="11" borderId="5" xfId="3" applyNumberFormat="1" applyFont="1" applyFill="1" applyBorder="1" applyAlignment="1">
      <alignment horizontal="center"/>
    </xf>
    <xf numFmtId="3" fontId="63" fillId="11" borderId="7" xfId="3" applyNumberFormat="1" applyFont="1" applyFill="1" applyBorder="1" applyAlignment="1">
      <alignment horizontal="center"/>
    </xf>
    <xf numFmtId="0" fontId="32" fillId="0" borderId="11" xfId="16" applyFont="1" applyFill="1" applyBorder="1" applyAlignment="1">
      <alignment horizontal="left" vertical="center" wrapText="1"/>
    </xf>
    <xf numFmtId="0" fontId="32" fillId="0" borderId="11" xfId="16" applyFont="1" applyFill="1" applyBorder="1" applyAlignment="1">
      <alignment horizontal="center" vertical="center" wrapText="1"/>
    </xf>
    <xf numFmtId="0" fontId="3" fillId="15" borderId="23" xfId="16" applyFont="1" applyFill="1" applyBorder="1" applyAlignment="1">
      <alignment horizontal="center" vertical="center" wrapText="1"/>
    </xf>
    <xf numFmtId="0" fontId="13" fillId="15" borderId="19" xfId="16" applyFont="1" applyFill="1" applyBorder="1" applyAlignment="1">
      <alignment horizontal="center" vertical="center" wrapText="1"/>
    </xf>
    <xf numFmtId="0" fontId="6" fillId="15" borderId="19" xfId="16" applyFont="1" applyFill="1" applyBorder="1" applyAlignment="1">
      <alignment horizontal="center" vertical="center" wrapText="1"/>
    </xf>
    <xf numFmtId="2" fontId="3" fillId="15" borderId="16" xfId="6" applyNumberFormat="1" applyFont="1" applyFill="1" applyBorder="1" applyAlignment="1">
      <alignment horizontal="left" vertical="center"/>
    </xf>
    <xf numFmtId="2" fontId="3" fillId="15" borderId="11" xfId="6" quotePrefix="1" applyNumberFormat="1" applyFont="1" applyFill="1" applyBorder="1" applyAlignment="1">
      <alignment horizontal="left" vertical="center"/>
    </xf>
    <xf numFmtId="2" fontId="3" fillId="15" borderId="20" xfId="6" applyNumberFormat="1" applyFont="1" applyFill="1" applyBorder="1" applyAlignment="1">
      <alignment horizontal="center" vertical="center"/>
    </xf>
    <xf numFmtId="2" fontId="3" fillId="15" borderId="11" xfId="6" applyNumberFormat="1" applyFont="1" applyFill="1" applyBorder="1" applyAlignment="1">
      <alignment horizontal="center" vertical="center"/>
    </xf>
    <xf numFmtId="4" fontId="3" fillId="15" borderId="20" xfId="6" applyNumberFormat="1" applyFont="1" applyFill="1" applyBorder="1" applyAlignment="1">
      <alignment vertical="center"/>
    </xf>
    <xf numFmtId="166" fontId="37" fillId="15" borderId="3" xfId="16" applyNumberFormat="1" applyFont="1" applyFill="1" applyBorder="1" applyAlignment="1">
      <alignment vertical="center" wrapText="1"/>
    </xf>
    <xf numFmtId="4" fontId="49" fillId="15" borderId="27" xfId="16" applyNumberFormat="1" applyFont="1" applyFill="1" applyBorder="1" applyAlignment="1">
      <alignment vertical="center" wrapText="1"/>
    </xf>
    <xf numFmtId="3" fontId="37" fillId="15" borderId="3" xfId="16" applyNumberFormat="1" applyFont="1" applyFill="1" applyBorder="1" applyAlignment="1">
      <alignment vertical="center" wrapText="1"/>
    </xf>
    <xf numFmtId="3" fontId="37" fillId="15" borderId="19" xfId="16" applyNumberFormat="1" applyFont="1" applyFill="1" applyBorder="1" applyAlignment="1">
      <alignment vertical="center" wrapText="1"/>
    </xf>
    <xf numFmtId="3" fontId="37" fillId="15" borderId="26" xfId="16" applyNumberFormat="1" applyFont="1" applyFill="1" applyBorder="1" applyAlignment="1">
      <alignment vertical="center" wrapText="1"/>
    </xf>
    <xf numFmtId="0" fontId="37" fillId="15" borderId="23" xfId="16" applyFont="1" applyFill="1" applyBorder="1" applyAlignment="1">
      <alignment vertical="center" wrapText="1"/>
    </xf>
    <xf numFmtId="4" fontId="37" fillId="15" borderId="26" xfId="16" applyNumberFormat="1" applyFont="1" applyFill="1" applyBorder="1" applyAlignment="1">
      <alignment vertical="center" wrapText="1"/>
    </xf>
    <xf numFmtId="0" fontId="16" fillId="15" borderId="19" xfId="16" applyFont="1" applyFill="1" applyBorder="1" applyAlignment="1">
      <alignment horizontal="center" vertical="center" wrapText="1"/>
    </xf>
    <xf numFmtId="0" fontId="37" fillId="15" borderId="26" xfId="16" applyFont="1" applyFill="1" applyBorder="1" applyAlignment="1">
      <alignment vertical="center" wrapText="1"/>
    </xf>
    <xf numFmtId="0" fontId="3" fillId="15" borderId="16" xfId="16" applyFont="1" applyFill="1" applyBorder="1" applyAlignment="1">
      <alignment horizontal="center" vertical="center" wrapText="1"/>
    </xf>
    <xf numFmtId="2" fontId="3" fillId="15" borderId="38" xfId="6" applyNumberFormat="1" applyFont="1" applyFill="1" applyBorder="1" applyAlignment="1">
      <alignment horizontal="left" vertical="center"/>
    </xf>
    <xf numFmtId="2" fontId="3" fillId="15" borderId="39" xfId="6" quotePrefix="1" applyNumberFormat="1" applyFont="1" applyFill="1" applyBorder="1" applyAlignment="1">
      <alignment horizontal="left" vertical="center"/>
    </xf>
    <xf numFmtId="0" fontId="6" fillId="15" borderId="11" xfId="16" applyFont="1" applyFill="1" applyBorder="1" applyAlignment="1">
      <alignment horizontal="center" vertical="center" wrapText="1"/>
    </xf>
    <xf numFmtId="2" fontId="3" fillId="15" borderId="39" xfId="6" applyNumberFormat="1" applyFont="1" applyFill="1" applyBorder="1" applyAlignment="1">
      <alignment horizontal="center" vertical="center"/>
    </xf>
    <xf numFmtId="4" fontId="3" fillId="15" borderId="41" xfId="6" applyNumberFormat="1" applyFont="1" applyFill="1" applyBorder="1" applyAlignment="1">
      <alignment vertical="center"/>
    </xf>
    <xf numFmtId="166" fontId="37" fillId="15" borderId="11" xfId="16" applyNumberFormat="1" applyFont="1" applyFill="1" applyBorder="1" applyAlignment="1">
      <alignment vertical="center" wrapText="1"/>
    </xf>
    <xf numFmtId="4" fontId="49" fillId="15" borderId="20" xfId="16" applyNumberFormat="1" applyFont="1" applyFill="1" applyBorder="1" applyAlignment="1">
      <alignment horizontal="center" vertical="center" wrapText="1"/>
    </xf>
    <xf numFmtId="3" fontId="37" fillId="15" borderId="11" xfId="16" applyNumberFormat="1" applyFont="1" applyFill="1" applyBorder="1" applyAlignment="1">
      <alignment vertical="center" wrapText="1"/>
    </xf>
    <xf numFmtId="3" fontId="37" fillId="15" borderId="8" xfId="16" applyNumberFormat="1" applyFont="1" applyFill="1" applyBorder="1" applyAlignment="1">
      <alignment vertical="center" wrapText="1"/>
    </xf>
    <xf numFmtId="0" fontId="49" fillId="15" borderId="16" xfId="16" applyFont="1" applyFill="1" applyBorder="1" applyAlignment="1">
      <alignment vertical="center" wrapText="1"/>
    </xf>
    <xf numFmtId="4" fontId="37" fillId="15" borderId="8" xfId="16" applyNumberFormat="1" applyFont="1" applyFill="1" applyBorder="1" applyAlignment="1">
      <alignment vertical="center" wrapText="1"/>
    </xf>
    <xf numFmtId="0" fontId="16" fillId="15" borderId="11" xfId="16" applyFont="1" applyFill="1" applyBorder="1" applyAlignment="1">
      <alignment horizontal="center" vertical="center" wrapText="1"/>
    </xf>
    <xf numFmtId="0" fontId="37" fillId="15" borderId="8" xfId="16" applyFont="1" applyFill="1" applyBorder="1" applyAlignment="1">
      <alignment vertical="center" wrapText="1"/>
    </xf>
    <xf numFmtId="0" fontId="3" fillId="15" borderId="38" xfId="16" applyFont="1" applyFill="1" applyBorder="1" applyAlignment="1">
      <alignment horizontal="center" vertical="center" wrapText="1"/>
    </xf>
    <xf numFmtId="0" fontId="13" fillId="15" borderId="13" xfId="16" applyFont="1" applyFill="1" applyBorder="1" applyAlignment="1">
      <alignment horizontal="center" vertical="center" wrapText="1"/>
    </xf>
    <xf numFmtId="0" fontId="6" fillId="15" borderId="13" xfId="16" applyFont="1" applyFill="1" applyBorder="1" applyAlignment="1">
      <alignment horizontal="center" vertical="center" wrapText="1"/>
    </xf>
    <xf numFmtId="0" fontId="6" fillId="15" borderId="39" xfId="16" applyFont="1" applyFill="1" applyBorder="1" applyAlignment="1">
      <alignment horizontal="center" vertical="center" wrapText="1"/>
    </xf>
    <xf numFmtId="2" fontId="3" fillId="15" borderId="41" xfId="6" applyNumberFormat="1" applyFont="1" applyFill="1" applyBorder="1" applyAlignment="1">
      <alignment horizontal="center" vertical="center"/>
    </xf>
    <xf numFmtId="166" fontId="37" fillId="15" borderId="5" xfId="16" applyNumberFormat="1" applyFont="1" applyFill="1" applyBorder="1" applyAlignment="1">
      <alignment vertical="center" wrapText="1"/>
    </xf>
    <xf numFmtId="4" fontId="49" fillId="15" borderId="41" xfId="16" applyNumberFormat="1" applyFont="1" applyFill="1" applyBorder="1" applyAlignment="1">
      <alignment horizontal="center" vertical="center" wrapText="1"/>
    </xf>
    <xf numFmtId="3" fontId="37" fillId="15" borderId="5" xfId="16" applyNumberFormat="1" applyFont="1" applyFill="1" applyBorder="1" applyAlignment="1">
      <alignment vertical="center" wrapText="1"/>
    </xf>
    <xf numFmtId="3" fontId="37" fillId="15" borderId="39" xfId="16" applyNumberFormat="1" applyFont="1" applyFill="1" applyBorder="1" applyAlignment="1">
      <alignment vertical="center" wrapText="1"/>
    </xf>
    <xf numFmtId="3" fontId="37" fillId="15" borderId="40" xfId="16" applyNumberFormat="1" applyFont="1" applyFill="1" applyBorder="1" applyAlignment="1">
      <alignment vertical="center" wrapText="1"/>
    </xf>
    <xf numFmtId="0" fontId="49" fillId="15" borderId="38" xfId="16" applyFont="1" applyFill="1" applyBorder="1" applyAlignment="1">
      <alignment vertical="center" wrapText="1"/>
    </xf>
    <xf numFmtId="4" fontId="37" fillId="15" borderId="40" xfId="16" applyNumberFormat="1" applyFont="1" applyFill="1" applyBorder="1" applyAlignment="1">
      <alignment vertical="center" wrapText="1"/>
    </xf>
    <xf numFmtId="0" fontId="16" fillId="15" borderId="39" xfId="16" applyFont="1" applyFill="1" applyBorder="1" applyAlignment="1">
      <alignment horizontal="center" vertical="center" wrapText="1"/>
    </xf>
    <xf numFmtId="0" fontId="37" fillId="15" borderId="40" xfId="16" applyFont="1" applyFill="1" applyBorder="1" applyAlignment="1">
      <alignment vertical="center" wrapText="1"/>
    </xf>
    <xf numFmtId="3" fontId="17" fillId="0" borderId="30" xfId="0" applyNumberFormat="1" applyFont="1" applyFill="1" applyBorder="1" applyAlignment="1">
      <alignment horizontal="center" vertical="center"/>
    </xf>
    <xf numFmtId="4" fontId="82" fillId="0" borderId="51" xfId="0" applyNumberFormat="1" applyFont="1" applyFill="1" applyBorder="1" applyAlignment="1">
      <alignment horizontal="right" vertical="center"/>
    </xf>
    <xf numFmtId="0" fontId="78" fillId="0" borderId="51" xfId="0" applyFont="1" applyFill="1" applyBorder="1" applyAlignment="1">
      <alignment horizontal="center" vertical="center"/>
    </xf>
    <xf numFmtId="3" fontId="63" fillId="7" borderId="0" xfId="15" applyNumberFormat="1" applyFont="1" applyFill="1"/>
    <xf numFmtId="3" fontId="65" fillId="7" borderId="6" xfId="13" applyNumberFormat="1" applyFont="1" applyFill="1" applyBorder="1" applyAlignment="1">
      <alignment horizontal="center" vertical="center" wrapText="1"/>
    </xf>
    <xf numFmtId="3" fontId="17" fillId="7" borderId="3" xfId="13" applyNumberFormat="1" applyFont="1" applyFill="1" applyBorder="1" applyAlignment="1">
      <alignment horizontal="center" vertical="center" wrapText="1"/>
    </xf>
    <xf numFmtId="3" fontId="17" fillId="7" borderId="3" xfId="13" applyNumberFormat="1" applyFont="1" applyFill="1" applyBorder="1" applyAlignment="1">
      <alignment horizontal="center" vertical="center"/>
    </xf>
    <xf numFmtId="3" fontId="88" fillId="7" borderId="4" xfId="13" applyNumberFormat="1" applyFont="1" applyFill="1" applyBorder="1" applyAlignment="1">
      <alignment horizontal="center" vertical="center" wrapText="1"/>
    </xf>
    <xf numFmtId="3" fontId="17" fillId="7" borderId="2" xfId="15" applyNumberFormat="1" applyFont="1" applyFill="1" applyBorder="1" applyAlignment="1">
      <alignment horizontal="center" vertical="center"/>
    </xf>
    <xf numFmtId="3" fontId="17" fillId="7" borderId="3" xfId="15" applyNumberFormat="1" applyFont="1" applyFill="1" applyBorder="1" applyAlignment="1">
      <alignment horizontal="center" vertical="center"/>
    </xf>
    <xf numFmtId="3" fontId="17" fillId="7" borderId="4" xfId="15" applyNumberFormat="1" applyFont="1" applyFill="1" applyBorder="1" applyAlignment="1">
      <alignment horizontal="center" vertical="center"/>
    </xf>
    <xf numFmtId="3" fontId="17" fillId="7" borderId="11" xfId="13" applyNumberFormat="1" applyFont="1" applyFill="1" applyBorder="1" applyAlignment="1">
      <alignment horizontal="center" vertical="center" wrapText="1"/>
    </xf>
    <xf numFmtId="3" fontId="17" fillId="7" borderId="11" xfId="13" applyNumberFormat="1" applyFont="1" applyFill="1" applyBorder="1" applyAlignment="1">
      <alignment horizontal="center" vertical="center"/>
    </xf>
    <xf numFmtId="3" fontId="88" fillId="7" borderId="8" xfId="13" applyNumberFormat="1" applyFont="1" applyFill="1" applyBorder="1" applyAlignment="1">
      <alignment horizontal="center" vertical="center" wrapText="1"/>
    </xf>
    <xf numFmtId="3" fontId="17" fillId="7" borderId="16" xfId="15" applyNumberFormat="1" applyFont="1" applyFill="1" applyBorder="1" applyAlignment="1">
      <alignment horizontal="center" vertical="center"/>
    </xf>
    <xf numFmtId="3" fontId="17" fillId="7" borderId="11" xfId="15" applyNumberFormat="1" applyFont="1" applyFill="1" applyBorder="1" applyAlignment="1">
      <alignment horizontal="center" vertical="center"/>
    </xf>
    <xf numFmtId="3" fontId="17" fillId="7" borderId="8" xfId="15" applyNumberFormat="1" applyFont="1" applyFill="1" applyBorder="1" applyAlignment="1">
      <alignment horizontal="center" vertical="center"/>
    </xf>
    <xf numFmtId="3" fontId="17" fillId="7" borderId="5" xfId="13" applyNumberFormat="1" applyFont="1" applyFill="1" applyBorder="1" applyAlignment="1">
      <alignment horizontal="center" vertical="center" wrapText="1"/>
    </xf>
    <xf numFmtId="3" fontId="17" fillId="7" borderId="5" xfId="13" applyNumberFormat="1" applyFont="1" applyFill="1" applyBorder="1" applyAlignment="1">
      <alignment horizontal="center" vertical="center"/>
    </xf>
    <xf numFmtId="3" fontId="88" fillId="7" borderId="7" xfId="13" applyNumberFormat="1" applyFont="1" applyFill="1" applyBorder="1" applyAlignment="1">
      <alignment horizontal="center" vertical="center" wrapText="1"/>
    </xf>
    <xf numFmtId="3" fontId="17" fillId="7" borderId="6" xfId="15" applyNumberFormat="1" applyFont="1" applyFill="1" applyBorder="1" applyAlignment="1">
      <alignment horizontal="center" vertical="center"/>
    </xf>
    <xf numFmtId="3" fontId="17" fillId="7" borderId="5" xfId="15" applyNumberFormat="1" applyFont="1" applyFill="1" applyBorder="1" applyAlignment="1">
      <alignment horizontal="center" vertical="center"/>
    </xf>
    <xf numFmtId="3" fontId="17" fillId="7" borderId="7" xfId="15" applyNumberFormat="1" applyFont="1" applyFill="1" applyBorder="1" applyAlignment="1">
      <alignment horizontal="center" vertical="center"/>
    </xf>
    <xf numFmtId="3" fontId="17" fillId="7" borderId="2" xfId="13" applyNumberFormat="1" applyFont="1" applyFill="1" applyBorder="1" applyAlignment="1">
      <alignment horizontal="center" vertical="center" wrapText="1"/>
    </xf>
    <xf numFmtId="3" fontId="17" fillId="7" borderId="16" xfId="13" applyNumberFormat="1" applyFont="1" applyFill="1" applyBorder="1" applyAlignment="1">
      <alignment horizontal="center" vertical="center" wrapText="1"/>
    </xf>
    <xf numFmtId="0" fontId="12" fillId="7" borderId="8" xfId="16" applyFont="1" applyFill="1" applyBorder="1" applyAlignment="1">
      <alignment vertical="center" wrapText="1"/>
    </xf>
    <xf numFmtId="3" fontId="16" fillId="7" borderId="16" xfId="13" applyNumberFormat="1" applyFont="1" applyFill="1" applyBorder="1" applyAlignment="1">
      <alignment horizontal="center" vertical="center" wrapText="1"/>
    </xf>
    <xf numFmtId="3" fontId="16" fillId="7" borderId="11" xfId="13" applyNumberFormat="1" applyFont="1" applyFill="1" applyBorder="1" applyAlignment="1">
      <alignment horizontal="center" vertical="center" wrapText="1"/>
    </xf>
    <xf numFmtId="3" fontId="28" fillId="7" borderId="8" xfId="13" applyNumberFormat="1" applyFont="1" applyFill="1" applyBorder="1" applyAlignment="1">
      <alignment horizontal="center" vertical="center" wrapText="1"/>
    </xf>
    <xf numFmtId="0" fontId="12" fillId="7" borderId="7" xfId="16" applyFont="1" applyFill="1" applyBorder="1" applyAlignment="1">
      <alignment vertical="center" wrapText="1"/>
    </xf>
    <xf numFmtId="3" fontId="16" fillId="7" borderId="6" xfId="13" applyNumberFormat="1" applyFont="1" applyFill="1" applyBorder="1" applyAlignment="1">
      <alignment horizontal="center" vertical="center" wrapText="1"/>
    </xf>
    <xf numFmtId="3" fontId="16" fillId="7" borderId="5" xfId="13" applyNumberFormat="1" applyFont="1" applyFill="1" applyBorder="1" applyAlignment="1">
      <alignment horizontal="center" vertical="center" wrapText="1"/>
    </xf>
    <xf numFmtId="3" fontId="28" fillId="7" borderId="7" xfId="13" applyNumberFormat="1" applyFont="1" applyFill="1" applyBorder="1" applyAlignment="1">
      <alignment horizontal="center" vertical="center" wrapText="1"/>
    </xf>
    <xf numFmtId="4" fontId="100" fillId="15" borderId="19" xfId="16" applyNumberFormat="1" applyFont="1" applyFill="1" applyBorder="1" applyAlignment="1">
      <alignment horizontal="center" vertical="center" wrapText="1"/>
    </xf>
    <xf numFmtId="4" fontId="100" fillId="15" borderId="11" xfId="16" applyNumberFormat="1" applyFont="1" applyFill="1" applyBorder="1" applyAlignment="1">
      <alignment horizontal="center" vertical="center" wrapText="1"/>
    </xf>
    <xf numFmtId="4" fontId="100" fillId="15" borderId="39" xfId="16" applyNumberFormat="1" applyFont="1" applyFill="1" applyBorder="1" applyAlignment="1">
      <alignment horizontal="center" vertical="center" wrapText="1"/>
    </xf>
    <xf numFmtId="0" fontId="3" fillId="0" borderId="0" xfId="0" applyFont="1" applyAlignment="1">
      <alignment horizontal="center"/>
    </xf>
    <xf numFmtId="1" fontId="82" fillId="0" borderId="51" xfId="0" applyNumberFormat="1" applyFont="1" applyFill="1" applyBorder="1" applyAlignment="1">
      <alignment horizontal="center" vertical="center"/>
    </xf>
    <xf numFmtId="4" fontId="82" fillId="7" borderId="46" xfId="15" applyNumberFormat="1" applyFont="1" applyFill="1" applyBorder="1" applyAlignment="1">
      <alignment horizontal="right" vertical="center"/>
    </xf>
    <xf numFmtId="0" fontId="62" fillId="0" borderId="7" xfId="0" applyFont="1" applyFill="1" applyBorder="1" applyAlignment="1">
      <alignment vertical="center"/>
    </xf>
    <xf numFmtId="3" fontId="10" fillId="15" borderId="51" xfId="0" applyNumberFormat="1" applyFont="1" applyFill="1" applyBorder="1" applyAlignment="1">
      <alignment horizontal="center" vertical="center"/>
    </xf>
    <xf numFmtId="4" fontId="9" fillId="15" borderId="51" xfId="0" applyNumberFormat="1" applyFont="1" applyFill="1" applyBorder="1" applyAlignment="1">
      <alignment horizontal="right" vertical="center"/>
    </xf>
    <xf numFmtId="4" fontId="36" fillId="11" borderId="2" xfId="16" applyNumberFormat="1" applyFont="1" applyFill="1" applyBorder="1" applyAlignment="1">
      <alignment horizontal="center" vertical="center" wrapText="1"/>
    </xf>
    <xf numFmtId="4" fontId="22" fillId="11" borderId="3" xfId="16" applyNumberFormat="1" applyFont="1" applyFill="1" applyBorder="1" applyAlignment="1">
      <alignment horizontal="center" vertical="center" wrapText="1"/>
    </xf>
    <xf numFmtId="3" fontId="6" fillId="11" borderId="3" xfId="16" applyNumberFormat="1" applyFont="1" applyFill="1" applyBorder="1" applyAlignment="1">
      <alignment horizontal="center" vertical="center" wrapText="1"/>
    </xf>
    <xf numFmtId="3" fontId="6" fillId="11" borderId="3" xfId="16" applyNumberFormat="1" applyFont="1" applyFill="1" applyBorder="1" applyAlignment="1">
      <alignment horizontal="center" wrapText="1"/>
    </xf>
    <xf numFmtId="4" fontId="36" fillId="11" borderId="5" xfId="16" applyNumberFormat="1" applyFont="1" applyFill="1" applyBorder="1" applyAlignment="1">
      <alignment horizontal="center" vertical="center" wrapText="1"/>
    </xf>
    <xf numFmtId="4" fontId="36" fillId="11" borderId="7" xfId="16" applyNumberFormat="1" applyFont="1" applyFill="1" applyBorder="1" applyAlignment="1">
      <alignment horizontal="center" vertical="center" wrapText="1"/>
    </xf>
    <xf numFmtId="4" fontId="20" fillId="11" borderId="6" xfId="16" applyNumberFormat="1" applyFont="1" applyFill="1" applyBorder="1" applyAlignment="1">
      <alignment horizontal="center" vertical="center"/>
    </xf>
    <xf numFmtId="4" fontId="20" fillId="11" borderId="5" xfId="16" applyNumberFormat="1" applyFont="1" applyFill="1" applyBorder="1" applyAlignment="1">
      <alignment horizontal="center" vertical="center"/>
    </xf>
    <xf numFmtId="4" fontId="36" fillId="11" borderId="5" xfId="16" applyNumberFormat="1" applyFont="1" applyFill="1" applyBorder="1" applyAlignment="1">
      <alignment horizontal="center" vertical="center"/>
    </xf>
    <xf numFmtId="3" fontId="6" fillId="11" borderId="5" xfId="16" applyNumberFormat="1" applyFont="1" applyFill="1" applyBorder="1" applyAlignment="1">
      <alignment horizontal="center" vertical="center"/>
    </xf>
    <xf numFmtId="0" fontId="82" fillId="0" borderId="30" xfId="0" applyFont="1" applyFill="1" applyBorder="1" applyAlignment="1">
      <alignment horizontal="center" vertical="center"/>
    </xf>
    <xf numFmtId="4" fontId="82" fillId="0" borderId="30" xfId="0" applyNumberFormat="1" applyFont="1" applyFill="1" applyBorder="1" applyAlignment="1">
      <alignment horizontal="right" vertical="center"/>
    </xf>
    <xf numFmtId="4" fontId="82" fillId="0" borderId="30" xfId="0" applyNumberFormat="1" applyFont="1" applyFill="1" applyBorder="1" applyAlignment="1">
      <alignment horizontal="center" vertical="center"/>
    </xf>
    <xf numFmtId="2" fontId="82" fillId="0" borderId="30" xfId="0" applyNumberFormat="1" applyFont="1" applyFill="1" applyBorder="1" applyAlignment="1">
      <alignment horizontal="center" vertical="center"/>
    </xf>
    <xf numFmtId="1" fontId="82" fillId="0" borderId="30" xfId="0" applyNumberFormat="1" applyFont="1" applyFill="1" applyBorder="1" applyAlignment="1">
      <alignment horizontal="center" vertical="center"/>
    </xf>
    <xf numFmtId="0" fontId="82" fillId="0" borderId="31" xfId="0" applyFont="1" applyFill="1" applyBorder="1" applyAlignment="1">
      <alignment vertical="center"/>
    </xf>
    <xf numFmtId="0" fontId="3" fillId="15" borderId="8" xfId="0" applyFont="1" applyFill="1" applyBorder="1" applyAlignment="1">
      <alignment horizontal="left" vertical="center" wrapText="1"/>
    </xf>
    <xf numFmtId="4" fontId="90" fillId="15" borderId="51" xfId="0" applyNumberFormat="1" applyFont="1" applyFill="1" applyBorder="1" applyAlignment="1">
      <alignment horizontal="right" vertical="center"/>
    </xf>
    <xf numFmtId="4" fontId="90" fillId="15" borderId="51" xfId="0" applyNumberFormat="1" applyFont="1" applyFill="1" applyBorder="1" applyAlignment="1">
      <alignment horizontal="center" vertical="center"/>
    </xf>
    <xf numFmtId="0" fontId="90" fillId="15" borderId="51" xfId="0" applyFont="1" applyFill="1" applyBorder="1" applyAlignment="1">
      <alignment horizontal="center" vertical="center"/>
    </xf>
    <xf numFmtId="0" fontId="34" fillId="15" borderId="52" xfId="0" applyFont="1" applyFill="1" applyBorder="1" applyAlignment="1">
      <alignment vertical="center"/>
    </xf>
    <xf numFmtId="0" fontId="5" fillId="15" borderId="3" xfId="0" applyNumberFormat="1" applyFont="1" applyFill="1" applyBorder="1" applyAlignment="1">
      <alignment horizontal="center" vertical="center" wrapText="1"/>
    </xf>
    <xf numFmtId="0" fontId="3" fillId="15" borderId="3" xfId="6" applyFont="1" applyFill="1" applyBorder="1" applyAlignment="1">
      <alignment horizontal="center" vertical="center"/>
    </xf>
    <xf numFmtId="0" fontId="5" fillId="15" borderId="11" xfId="0" applyNumberFormat="1" applyFont="1" applyFill="1" applyBorder="1" applyAlignment="1">
      <alignment horizontal="center" vertical="center" wrapText="1"/>
    </xf>
    <xf numFmtId="0" fontId="5" fillId="15" borderId="11" xfId="6" applyFont="1" applyFill="1" applyBorder="1" applyAlignment="1">
      <alignment vertical="center"/>
    </xf>
    <xf numFmtId="4" fontId="3" fillId="15" borderId="11" xfId="0" applyNumberFormat="1" applyFont="1" applyFill="1" applyBorder="1" applyAlignment="1">
      <alignment vertical="center" wrapText="1"/>
    </xf>
    <xf numFmtId="175" fontId="5" fillId="15" borderId="11" xfId="0" applyNumberFormat="1" applyFont="1" applyFill="1" applyBorder="1" applyAlignment="1">
      <alignment horizontal="center" vertical="center" wrapText="1"/>
    </xf>
    <xf numFmtId="0" fontId="3" fillId="15" borderId="3" xfId="0" applyFont="1" applyFill="1" applyBorder="1" applyAlignment="1">
      <alignment horizontal="left" vertical="center"/>
    </xf>
    <xf numFmtId="0" fontId="32" fillId="15" borderId="3" xfId="16" applyFont="1" applyFill="1" applyBorder="1" applyAlignment="1">
      <alignment horizontal="left" vertical="center" wrapText="1"/>
    </xf>
    <xf numFmtId="0" fontId="32" fillId="15" borderId="3" xfId="16" applyFont="1" applyFill="1" applyBorder="1" applyAlignment="1">
      <alignment horizontal="center" vertical="center" wrapText="1"/>
    </xf>
    <xf numFmtId="4" fontId="3" fillId="15" borderId="3" xfId="6" applyNumberFormat="1" applyFont="1" applyFill="1" applyBorder="1" applyAlignment="1">
      <alignment horizontal="right" vertical="center"/>
    </xf>
    <xf numFmtId="4" fontId="3" fillId="15" borderId="3" xfId="0" applyNumberFormat="1" applyFont="1" applyFill="1" applyBorder="1" applyAlignment="1">
      <alignment horizontal="center" vertical="center"/>
    </xf>
    <xf numFmtId="0" fontId="3" fillId="15" borderId="3" xfId="0" applyFont="1" applyFill="1" applyBorder="1" applyAlignment="1">
      <alignment horizontal="center" vertical="center"/>
    </xf>
    <xf numFmtId="0" fontId="3" fillId="15" borderId="4" xfId="0" applyFont="1" applyFill="1" applyBorder="1" applyAlignment="1">
      <alignment vertical="center"/>
    </xf>
    <xf numFmtId="0" fontId="32" fillId="15" borderId="11" xfId="16" applyFont="1" applyFill="1" applyBorder="1" applyAlignment="1">
      <alignment horizontal="left" vertical="center" wrapText="1"/>
    </xf>
    <xf numFmtId="0" fontId="32" fillId="15" borderId="11" xfId="16" applyFont="1" applyFill="1" applyBorder="1" applyAlignment="1">
      <alignment horizontal="center" vertical="center" wrapText="1"/>
    </xf>
    <xf numFmtId="4" fontId="3" fillId="15" borderId="11" xfId="6" applyNumberFormat="1" applyFont="1" applyFill="1" applyBorder="1" applyAlignment="1">
      <alignment vertical="center" wrapText="1"/>
    </xf>
    <xf numFmtId="4" fontId="3" fillId="15" borderId="11" xfId="6" applyNumberFormat="1" applyFont="1" applyFill="1" applyBorder="1" applyAlignment="1">
      <alignment horizontal="right" vertical="center" wrapText="1"/>
    </xf>
    <xf numFmtId="3" fontId="3" fillId="15" borderId="11" xfId="22" applyNumberFormat="1" applyFont="1" applyFill="1" applyBorder="1" applyAlignment="1">
      <alignment horizontal="center" vertical="center"/>
    </xf>
    <xf numFmtId="4" fontId="3" fillId="15" borderId="5" xfId="0" applyNumberFormat="1" applyFont="1" applyFill="1" applyBorder="1" applyAlignment="1">
      <alignment vertical="center"/>
    </xf>
    <xf numFmtId="4" fontId="3" fillId="15" borderId="5" xfId="0" applyNumberFormat="1" applyFont="1" applyFill="1" applyBorder="1" applyAlignment="1">
      <alignment horizontal="center" vertical="center"/>
    </xf>
    <xf numFmtId="3" fontId="3" fillId="15" borderId="5" xfId="0" applyNumberFormat="1" applyFont="1" applyFill="1" applyBorder="1" applyAlignment="1">
      <alignment horizontal="center" vertical="center"/>
    </xf>
    <xf numFmtId="0" fontId="3" fillId="15" borderId="7" xfId="0" applyFont="1" applyFill="1" applyBorder="1" applyAlignment="1">
      <alignment horizontal="left" vertical="center"/>
    </xf>
    <xf numFmtId="3" fontId="3" fillId="15" borderId="11" xfId="16" applyNumberFormat="1" applyFont="1" applyFill="1" applyBorder="1" applyAlignment="1">
      <alignment horizontal="center" vertical="center"/>
    </xf>
    <xf numFmtId="0" fontId="5" fillId="15" borderId="5" xfId="0" applyNumberFormat="1" applyFont="1" applyFill="1" applyBorder="1" applyAlignment="1">
      <alignment horizontal="center" vertical="center" wrapText="1"/>
    </xf>
    <xf numFmtId="3" fontId="3" fillId="15" borderId="5" xfId="0" applyNumberFormat="1" applyFont="1" applyFill="1" applyBorder="1" applyAlignment="1">
      <alignment horizontal="center" vertical="center" wrapText="1"/>
    </xf>
    <xf numFmtId="3" fontId="3" fillId="15" borderId="5" xfId="6" applyNumberFormat="1" applyFont="1" applyFill="1" applyBorder="1" applyAlignment="1">
      <alignment horizontal="center" vertical="center"/>
    </xf>
    <xf numFmtId="3" fontId="3" fillId="15" borderId="3" xfId="16" applyNumberFormat="1" applyFont="1" applyFill="1" applyBorder="1" applyAlignment="1">
      <alignment horizontal="center" vertical="center" wrapText="1"/>
    </xf>
    <xf numFmtId="4" fontId="3" fillId="15" borderId="3" xfId="16" applyNumberFormat="1" applyFont="1" applyFill="1" applyBorder="1" applyAlignment="1">
      <alignment horizontal="right" vertical="center" wrapText="1"/>
    </xf>
    <xf numFmtId="4" fontId="3" fillId="15" borderId="3" xfId="16" applyNumberFormat="1" applyFont="1" applyFill="1" applyBorder="1" applyAlignment="1">
      <alignment horizontal="center" vertical="center"/>
    </xf>
    <xf numFmtId="3" fontId="3" fillId="15" borderId="3" xfId="16" applyNumberFormat="1" applyFont="1" applyFill="1" applyBorder="1" applyAlignment="1">
      <alignment horizontal="center" vertical="center"/>
    </xf>
    <xf numFmtId="4" fontId="3" fillId="15" borderId="3" xfId="6" applyNumberFormat="1" applyFont="1" applyFill="1" applyBorder="1" applyAlignment="1">
      <alignment horizontal="center" vertical="center"/>
    </xf>
    <xf numFmtId="4" fontId="3" fillId="15" borderId="3" xfId="16" applyNumberFormat="1" applyFont="1" applyFill="1" applyBorder="1" applyAlignment="1">
      <alignment horizontal="center" vertical="center" wrapText="1"/>
    </xf>
    <xf numFmtId="0" fontId="3" fillId="15" borderId="3" xfId="16" applyFont="1" applyFill="1" applyBorder="1" applyAlignment="1">
      <alignment horizontal="center" vertical="center"/>
    </xf>
    <xf numFmtId="0" fontId="3" fillId="15" borderId="3" xfId="16" applyNumberFormat="1" applyFont="1" applyFill="1" applyBorder="1" applyAlignment="1">
      <alignment horizontal="center" vertical="center"/>
    </xf>
    <xf numFmtId="1" fontId="3" fillId="15" borderId="3" xfId="10" applyNumberFormat="1" applyFont="1" applyFill="1" applyBorder="1" applyAlignment="1">
      <alignment horizontal="center" vertical="center" wrapText="1"/>
    </xf>
    <xf numFmtId="0" fontId="3" fillId="15" borderId="11" xfId="16" applyNumberFormat="1" applyFont="1" applyFill="1" applyBorder="1" applyAlignment="1">
      <alignment horizontal="center" vertical="center"/>
    </xf>
    <xf numFmtId="0" fontId="32" fillId="15" borderId="11" xfId="6" applyFont="1" applyFill="1" applyBorder="1" applyAlignment="1">
      <alignment horizontal="center" vertical="center"/>
    </xf>
    <xf numFmtId="9" fontId="3" fillId="15" borderId="11" xfId="0" applyNumberFormat="1" applyFont="1" applyFill="1" applyBorder="1" applyAlignment="1">
      <alignment horizontal="center" vertical="center"/>
    </xf>
    <xf numFmtId="4" fontId="3" fillId="15" borderId="11" xfId="6" applyNumberFormat="1" applyFont="1" applyFill="1" applyBorder="1" applyAlignment="1">
      <alignment horizontal="center" vertical="center" wrapText="1"/>
    </xf>
    <xf numFmtId="0" fontId="3" fillId="0" borderId="11" xfId="6" applyFont="1" applyBorder="1" applyAlignment="1">
      <alignment horizontal="center" vertical="center"/>
    </xf>
    <xf numFmtId="4" fontId="3" fillId="0" borderId="11" xfId="6" applyNumberFormat="1" applyFont="1" applyBorder="1" applyAlignment="1">
      <alignment horizontal="center" vertical="center"/>
    </xf>
    <xf numFmtId="0" fontId="3" fillId="9" borderId="11" xfId="0" applyFont="1" applyFill="1" applyBorder="1" applyAlignment="1">
      <alignment horizontal="center" vertical="center"/>
    </xf>
    <xf numFmtId="4" fontId="18" fillId="0" borderId="11" xfId="0" applyNumberFormat="1" applyFont="1" applyFill="1" applyBorder="1" applyAlignment="1">
      <alignment horizontal="center" vertical="center"/>
    </xf>
    <xf numFmtId="3" fontId="3" fillId="0" borderId="11" xfId="22" applyNumberFormat="1" applyFont="1" applyFill="1" applyBorder="1" applyAlignment="1">
      <alignment horizontal="center" vertical="center"/>
    </xf>
    <xf numFmtId="4" fontId="18" fillId="0" borderId="11" xfId="6" applyNumberFormat="1" applyFont="1" applyFill="1" applyBorder="1" applyAlignment="1">
      <alignment horizontal="center" vertical="center"/>
    </xf>
    <xf numFmtId="0" fontId="3" fillId="14" borderId="11" xfId="0" applyFont="1" applyFill="1" applyBorder="1" applyAlignment="1">
      <alignment horizontal="center" vertical="center"/>
    </xf>
    <xf numFmtId="0" fontId="32" fillId="14" borderId="11" xfId="16" applyFont="1" applyFill="1" applyBorder="1" applyAlignment="1">
      <alignment horizontal="center" vertical="center" wrapText="1"/>
    </xf>
    <xf numFmtId="0" fontId="86" fillId="14" borderId="11" xfId="0" applyFont="1" applyFill="1" applyBorder="1" applyAlignment="1">
      <alignment horizontal="center" vertical="center"/>
    </xf>
    <xf numFmtId="0" fontId="5" fillId="14" borderId="11" xfId="0" applyNumberFormat="1" applyFont="1" applyFill="1" applyBorder="1" applyAlignment="1">
      <alignment horizontal="center" vertical="center" wrapText="1"/>
    </xf>
    <xf numFmtId="0" fontId="60" fillId="0" borderId="11" xfId="0" applyFont="1" applyFill="1" applyBorder="1" applyAlignment="1">
      <alignment horizontal="center" vertical="center"/>
    </xf>
    <xf numFmtId="4" fontId="3" fillId="0" borderId="11" xfId="6" applyNumberFormat="1" applyFont="1" applyFill="1" applyBorder="1" applyAlignment="1">
      <alignment vertical="center" wrapText="1"/>
    </xf>
    <xf numFmtId="0" fontId="19" fillId="0" borderId="11" xfId="0" applyFont="1" applyFill="1" applyBorder="1" applyAlignment="1">
      <alignment horizontal="center" vertical="center"/>
    </xf>
    <xf numFmtId="0" fontId="5" fillId="0" borderId="11" xfId="0" applyNumberFormat="1" applyFont="1" applyFill="1" applyBorder="1" applyAlignment="1">
      <alignment horizontal="center" vertical="center" wrapText="1"/>
    </xf>
    <xf numFmtId="4" fontId="82" fillId="7" borderId="19" xfId="15" applyNumberFormat="1" applyFont="1" applyFill="1" applyBorder="1" applyAlignment="1">
      <alignment vertical="center"/>
    </xf>
    <xf numFmtId="4" fontId="3" fillId="0" borderId="11" xfId="0" applyNumberFormat="1" applyFont="1" applyBorder="1" applyAlignment="1">
      <alignment horizontal="center" vertical="center"/>
    </xf>
    <xf numFmtId="0" fontId="5" fillId="0" borderId="11" xfId="6" applyFont="1" applyFill="1" applyBorder="1" applyAlignment="1">
      <alignment horizontal="left" vertical="center"/>
    </xf>
    <xf numFmtId="0" fontId="3" fillId="0" borderId="11" xfId="16" applyFont="1" applyBorder="1" applyAlignment="1">
      <alignment horizontal="left" vertical="center" wrapText="1"/>
    </xf>
    <xf numFmtId="0" fontId="5" fillId="0" borderId="11" xfId="16" applyFont="1" applyBorder="1" applyAlignment="1">
      <alignment horizontal="center" vertical="center" wrapText="1"/>
    </xf>
    <xf numFmtId="0" fontId="32" fillId="0" borderId="11" xfId="0" applyFont="1" applyFill="1" applyBorder="1" applyAlignment="1">
      <alignment horizontal="center" vertical="center"/>
    </xf>
    <xf numFmtId="4" fontId="32" fillId="0" borderId="11" xfId="6" applyNumberFormat="1" applyFont="1" applyFill="1" applyBorder="1" applyAlignment="1">
      <alignment horizontal="center" vertical="center"/>
    </xf>
    <xf numFmtId="0" fontId="32" fillId="0" borderId="11" xfId="6" applyFont="1" applyBorder="1" applyAlignment="1">
      <alignment horizontal="left" vertical="center" wrapText="1"/>
    </xf>
    <xf numFmtId="4" fontId="32" fillId="0" borderId="11" xfId="6" applyNumberFormat="1" applyFont="1" applyBorder="1" applyAlignment="1">
      <alignment horizontal="center" vertical="center"/>
    </xf>
    <xf numFmtId="0" fontId="32" fillId="0" borderId="11" xfId="6" applyFont="1" applyFill="1" applyBorder="1" applyAlignment="1">
      <alignment horizontal="center" vertical="center"/>
    </xf>
    <xf numFmtId="4" fontId="32" fillId="15" borderId="11" xfId="8" applyNumberFormat="1" applyFont="1" applyFill="1" applyBorder="1" applyAlignment="1">
      <alignment vertical="center"/>
    </xf>
    <xf numFmtId="4" fontId="47" fillId="0" borderId="0" xfId="15" applyNumberFormat="1" applyFont="1" applyBorder="1" applyAlignment="1">
      <alignment horizontal="right" vertical="center"/>
    </xf>
    <xf numFmtId="0" fontId="3" fillId="14" borderId="5" xfId="0" applyFont="1" applyFill="1" applyBorder="1" applyAlignment="1">
      <alignment horizontal="center" vertical="center"/>
    </xf>
    <xf numFmtId="3" fontId="5" fillId="15" borderId="11" xfId="6" applyNumberFormat="1" applyFont="1" applyFill="1" applyBorder="1" applyAlignment="1">
      <alignment horizontal="center" vertical="center"/>
    </xf>
    <xf numFmtId="0" fontId="3" fillId="0" borderId="31" xfId="0" applyFont="1" applyFill="1" applyBorder="1" applyAlignment="1">
      <alignment horizontal="center" vertical="center"/>
    </xf>
    <xf numFmtId="4" fontId="3" fillId="15" borderId="11" xfId="0" applyNumberFormat="1" applyFont="1" applyFill="1" applyBorder="1" applyAlignment="1">
      <alignment horizontal="right" vertical="center" wrapText="1"/>
    </xf>
    <xf numFmtId="4" fontId="17" fillId="0" borderId="30" xfId="0" applyNumberFormat="1" applyFont="1" applyFill="1" applyBorder="1" applyAlignment="1">
      <alignment horizontal="right" vertical="center"/>
    </xf>
    <xf numFmtId="0" fontId="32" fillId="15" borderId="3" xfId="6" applyFont="1" applyFill="1" applyBorder="1" applyAlignment="1">
      <alignment horizontal="center" vertical="center"/>
    </xf>
    <xf numFmtId="0" fontId="32" fillId="0" borderId="11" xfId="6" applyFont="1" applyFill="1" applyBorder="1" applyAlignment="1">
      <alignment horizontal="left" vertical="center" wrapText="1"/>
    </xf>
    <xf numFmtId="4" fontId="32" fillId="0" borderId="11" xfId="6" applyNumberFormat="1" applyFont="1" applyFill="1" applyBorder="1" applyAlignment="1">
      <alignment horizontal="right" vertical="center"/>
    </xf>
    <xf numFmtId="4" fontId="32" fillId="0" borderId="11" xfId="6" applyNumberFormat="1" applyFont="1" applyBorder="1" applyAlignment="1">
      <alignment horizontal="right" vertical="center"/>
    </xf>
    <xf numFmtId="4" fontId="101" fillId="0" borderId="30" xfId="0" applyNumberFormat="1" applyFont="1" applyFill="1" applyBorder="1" applyAlignment="1">
      <alignment horizontal="right" vertical="center"/>
    </xf>
    <xf numFmtId="4" fontId="82" fillId="7" borderId="11" xfId="15" applyNumberFormat="1" applyFont="1" applyFill="1" applyBorder="1" applyAlignment="1">
      <alignment vertical="center"/>
    </xf>
    <xf numFmtId="2" fontId="82" fillId="7" borderId="11" xfId="15" applyNumberFormat="1" applyFont="1" applyFill="1" applyBorder="1" applyAlignment="1">
      <alignment vertical="center"/>
    </xf>
    <xf numFmtId="3" fontId="82" fillId="7" borderId="11" xfId="15" applyNumberFormat="1" applyFont="1" applyFill="1" applyBorder="1" applyAlignment="1">
      <alignment vertical="center"/>
    </xf>
    <xf numFmtId="3" fontId="82" fillId="7" borderId="5" xfId="15" applyNumberFormat="1" applyFont="1" applyFill="1" applyBorder="1" applyAlignment="1">
      <alignment vertical="center"/>
    </xf>
    <xf numFmtId="0" fontId="3" fillId="15" borderId="11" xfId="16" applyFont="1" applyFill="1" applyBorder="1" applyAlignment="1">
      <alignment horizontal="center" vertical="center" wrapText="1"/>
    </xf>
    <xf numFmtId="0" fontId="0" fillId="0" borderId="0" xfId="0" applyAlignment="1"/>
    <xf numFmtId="3" fontId="3" fillId="0" borderId="45" xfId="15" applyNumberFormat="1" applyBorder="1" applyAlignment="1"/>
    <xf numFmtId="0" fontId="0" fillId="0" borderId="45" xfId="0" applyBorder="1" applyAlignment="1"/>
    <xf numFmtId="171" fontId="18" fillId="0" borderId="11" xfId="0" applyNumberFormat="1" applyFont="1" applyFill="1" applyBorder="1" applyAlignment="1">
      <alignment horizontal="center" vertical="center"/>
    </xf>
    <xf numFmtId="0" fontId="86" fillId="9" borderId="11" xfId="0" applyFont="1" applyFill="1" applyBorder="1" applyAlignment="1">
      <alignment horizontal="center" vertical="center"/>
    </xf>
    <xf numFmtId="0" fontId="3" fillId="0" borderId="11" xfId="6" applyFont="1" applyBorder="1" applyAlignment="1">
      <alignment horizontal="center" vertical="center" wrapText="1"/>
    </xf>
    <xf numFmtId="0" fontId="32" fillId="0" borderId="11" xfId="16" applyFont="1" applyBorder="1" applyAlignment="1">
      <alignment horizontal="center" vertical="center" wrapText="1"/>
    </xf>
    <xf numFmtId="0" fontId="32" fillId="0" borderId="11" xfId="16" applyFont="1" applyBorder="1" applyAlignment="1">
      <alignment horizontal="left" vertical="center" wrapText="1"/>
    </xf>
    <xf numFmtId="3" fontId="32" fillId="0" borderId="11" xfId="16" applyNumberFormat="1" applyFont="1" applyBorder="1" applyAlignment="1">
      <alignment horizontal="center" vertical="center" wrapText="1"/>
    </xf>
    <xf numFmtId="4" fontId="3" fillId="0" borderId="11" xfId="16" applyNumberFormat="1" applyFont="1" applyBorder="1" applyAlignment="1">
      <alignment horizontal="center" vertical="center" wrapText="1"/>
    </xf>
    <xf numFmtId="0" fontId="32" fillId="9" borderId="11" xfId="16" applyFont="1" applyFill="1" applyBorder="1" applyAlignment="1">
      <alignment horizontal="center" vertical="center" wrapText="1"/>
    </xf>
    <xf numFmtId="0" fontId="5" fillId="0" borderId="11" xfId="16" applyFont="1" applyBorder="1" applyAlignment="1">
      <alignment horizontal="left" vertical="center" wrapText="1"/>
    </xf>
    <xf numFmtId="0" fontId="5" fillId="0" borderId="11" xfId="16" applyFont="1" applyFill="1" applyBorder="1" applyAlignment="1">
      <alignment horizontal="center" vertical="center" wrapText="1"/>
    </xf>
    <xf numFmtId="0" fontId="11" fillId="0" borderId="11" xfId="0" applyFont="1" applyFill="1" applyBorder="1" applyAlignment="1">
      <alignment horizontal="center" vertical="center"/>
    </xf>
    <xf numFmtId="3" fontId="5" fillId="0" borderId="11" xfId="6" applyNumberFormat="1" applyFont="1" applyBorder="1" applyAlignment="1">
      <alignment horizontal="center" vertical="center"/>
    </xf>
    <xf numFmtId="3" fontId="5" fillId="0" borderId="11" xfId="6" applyNumberFormat="1" applyFont="1" applyBorder="1" applyAlignment="1">
      <alignment horizontal="center" vertical="center" wrapText="1"/>
    </xf>
    <xf numFmtId="0" fontId="19" fillId="0" borderId="11" xfId="0" applyFont="1" applyFill="1" applyBorder="1" applyAlignment="1">
      <alignment wrapText="1"/>
    </xf>
    <xf numFmtId="0" fontId="5" fillId="0" borderId="11" xfId="0" applyFont="1" applyFill="1" applyBorder="1" applyAlignment="1">
      <alignment horizontal="center" vertical="center"/>
    </xf>
    <xf numFmtId="4" fontId="9" fillId="15" borderId="30" xfId="0" applyNumberFormat="1" applyFont="1" applyFill="1" applyBorder="1" applyAlignment="1">
      <alignment horizontal="right" vertical="center"/>
    </xf>
    <xf numFmtId="0" fontId="3" fillId="15" borderId="11" xfId="16" applyFont="1" applyFill="1" applyBorder="1" applyAlignment="1">
      <alignment horizontal="center" vertical="center"/>
    </xf>
    <xf numFmtId="0" fontId="3" fillId="15" borderId="3" xfId="6" applyFont="1" applyFill="1" applyBorder="1" applyAlignment="1">
      <alignment horizontal="left" vertical="center" wrapText="1"/>
    </xf>
    <xf numFmtId="3" fontId="19" fillId="0" borderId="11" xfId="6" applyNumberFormat="1" applyFont="1" applyBorder="1" applyAlignment="1">
      <alignment horizontal="center" vertical="center"/>
    </xf>
    <xf numFmtId="0" fontId="3" fillId="15" borderId="5" xfId="6" applyFont="1" applyFill="1" applyBorder="1" applyAlignment="1">
      <alignment vertical="center"/>
    </xf>
    <xf numFmtId="3" fontId="82" fillId="7" borderId="8" xfId="15" applyNumberFormat="1" applyFont="1" applyFill="1" applyBorder="1" applyAlignment="1">
      <alignment horizontal="right" vertical="center"/>
    </xf>
    <xf numFmtId="4" fontId="32" fillId="0" borderId="11" xfId="16" applyNumberFormat="1" applyFont="1" applyBorder="1" applyAlignment="1">
      <alignment horizontal="right" vertical="center" wrapText="1"/>
    </xf>
    <xf numFmtId="0" fontId="91" fillId="0" borderId="11" xfId="0" applyFont="1" applyFill="1" applyBorder="1" applyAlignment="1">
      <alignment horizontal="center" vertical="center"/>
    </xf>
    <xf numFmtId="0" fontId="3" fillId="0" borderId="8" xfId="0" applyFont="1" applyFill="1" applyBorder="1" applyAlignment="1">
      <alignment horizontal="left" vertical="center"/>
    </xf>
    <xf numFmtId="3" fontId="87" fillId="0" borderId="30" xfId="0" applyNumberFormat="1" applyFont="1" applyFill="1" applyBorder="1" applyAlignment="1">
      <alignment horizontal="center" vertical="center"/>
    </xf>
    <xf numFmtId="0" fontId="3" fillId="15" borderId="3" xfId="16" applyFont="1" applyFill="1" applyBorder="1" applyAlignment="1">
      <alignment horizontal="left" vertical="center"/>
    </xf>
    <xf numFmtId="0" fontId="3" fillId="15" borderId="3" xfId="16" applyFont="1" applyFill="1" applyBorder="1" applyAlignment="1">
      <alignment horizontal="left" vertical="center" textRotation="90" wrapText="1"/>
    </xf>
    <xf numFmtId="0" fontId="3" fillId="15" borderId="11" xfId="16" applyFont="1" applyFill="1" applyBorder="1" applyAlignment="1">
      <alignment horizontal="left" vertical="center" textRotation="90" wrapText="1"/>
    </xf>
    <xf numFmtId="4" fontId="82" fillId="7" borderId="11" xfId="15" applyNumberFormat="1" applyFont="1" applyFill="1" applyBorder="1" applyAlignment="1">
      <alignment horizontal="right" vertical="center"/>
    </xf>
    <xf numFmtId="4" fontId="82" fillId="2" borderId="4" xfId="15" applyNumberFormat="1" applyFont="1" applyFill="1" applyBorder="1" applyAlignment="1">
      <alignment vertical="center"/>
    </xf>
    <xf numFmtId="4" fontId="82" fillId="2" borderId="8" xfId="15" applyNumberFormat="1" applyFont="1" applyFill="1" applyBorder="1" applyAlignment="1">
      <alignment vertical="center"/>
    </xf>
    <xf numFmtId="4" fontId="82" fillId="2" borderId="8" xfId="15" applyNumberFormat="1" applyFont="1" applyFill="1" applyBorder="1" applyAlignment="1" applyProtection="1">
      <alignment horizontal="right" vertical="center"/>
    </xf>
    <xf numFmtId="4" fontId="82" fillId="2" borderId="8" xfId="15" applyNumberFormat="1" applyFont="1" applyFill="1" applyBorder="1" applyAlignment="1">
      <alignment horizontal="right" vertical="center"/>
    </xf>
    <xf numFmtId="3" fontId="82" fillId="2" borderId="8" xfId="15" applyNumberFormat="1" applyFont="1" applyFill="1" applyBorder="1" applyAlignment="1">
      <alignment vertical="center"/>
    </xf>
    <xf numFmtId="3" fontId="82" fillId="2" borderId="7" xfId="15" applyNumberFormat="1" applyFont="1" applyFill="1" applyBorder="1" applyAlignment="1">
      <alignment vertical="center"/>
    </xf>
    <xf numFmtId="3" fontId="62" fillId="2" borderId="31" xfId="15" applyNumberFormat="1" applyFont="1" applyFill="1" applyBorder="1" applyAlignment="1">
      <alignment horizontal="center" vertical="center" wrapText="1"/>
    </xf>
    <xf numFmtId="0" fontId="5" fillId="15" borderId="3" xfId="6" applyFont="1" applyFill="1" applyBorder="1" applyAlignment="1">
      <alignment vertical="center"/>
    </xf>
    <xf numFmtId="0" fontId="5" fillId="0" borderId="11" xfId="6" applyFont="1" applyFill="1" applyBorder="1" applyAlignment="1">
      <alignment vertical="center"/>
    </xf>
    <xf numFmtId="0" fontId="5" fillId="0" borderId="11" xfId="6" applyFont="1" applyBorder="1" applyAlignment="1">
      <alignment vertical="center"/>
    </xf>
    <xf numFmtId="0" fontId="5" fillId="0" borderId="11" xfId="6" applyFont="1" applyBorder="1" applyAlignment="1">
      <alignment vertical="center" wrapText="1"/>
    </xf>
    <xf numFmtId="0" fontId="5" fillId="0" borderId="11" xfId="6" applyFont="1" applyFill="1" applyBorder="1" applyAlignment="1">
      <alignment vertical="center" wrapText="1"/>
    </xf>
    <xf numFmtId="4" fontId="3" fillId="0" borderId="11" xfId="0" applyNumberFormat="1" applyFont="1" applyBorder="1" applyAlignment="1">
      <alignmen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4" fontId="3" fillId="15" borderId="11" xfId="6" quotePrefix="1" applyNumberFormat="1" applyFont="1" applyFill="1" applyBorder="1" applyAlignment="1">
      <alignment horizontal="right" vertical="center"/>
    </xf>
    <xf numFmtId="4" fontId="87" fillId="10" borderId="35" xfId="15" applyNumberFormat="1" applyFont="1" applyFill="1" applyBorder="1" applyAlignment="1">
      <alignment vertical="center"/>
    </xf>
    <xf numFmtId="4" fontId="87" fillId="10" borderId="53" xfId="15" applyNumberFormat="1" applyFont="1" applyFill="1" applyBorder="1" applyAlignment="1">
      <alignment vertical="center"/>
    </xf>
    <xf numFmtId="4" fontId="87" fillId="10" borderId="36" xfId="15" applyNumberFormat="1" applyFont="1" applyFill="1" applyBorder="1" applyAlignment="1">
      <alignment vertical="center"/>
    </xf>
    <xf numFmtId="4" fontId="87" fillId="10" borderId="54" xfId="15" applyNumberFormat="1" applyFont="1" applyFill="1" applyBorder="1" applyAlignment="1">
      <alignment horizontal="right" vertical="center"/>
    </xf>
    <xf numFmtId="4" fontId="87" fillId="7" borderId="30" xfId="15" applyNumberFormat="1" applyFont="1" applyFill="1" applyBorder="1" applyAlignment="1">
      <alignment horizontal="right" vertical="center"/>
    </xf>
    <xf numFmtId="4" fontId="82" fillId="2" borderId="3" xfId="15" applyNumberFormat="1" applyFont="1" applyFill="1" applyBorder="1" applyAlignment="1">
      <alignment vertical="center"/>
    </xf>
    <xf numFmtId="0" fontId="5" fillId="0" borderId="11" xfId="0" applyFont="1" applyFill="1" applyBorder="1" applyAlignment="1">
      <alignment horizontal="center"/>
    </xf>
    <xf numFmtId="3" fontId="82" fillId="13" borderId="27" xfId="3" applyNumberFormat="1" applyFont="1" applyFill="1" applyBorder="1" applyAlignment="1">
      <alignment horizontal="center" vertical="center"/>
    </xf>
    <xf numFmtId="3" fontId="82" fillId="13" borderId="48" xfId="3" applyNumberFormat="1" applyFont="1" applyFill="1" applyBorder="1" applyAlignment="1">
      <alignment horizontal="center" vertical="center"/>
    </xf>
    <xf numFmtId="3" fontId="82" fillId="13" borderId="11" xfId="3" applyNumberFormat="1" applyFont="1" applyFill="1" applyBorder="1" applyAlignment="1">
      <alignment horizontal="center" vertical="center"/>
    </xf>
    <xf numFmtId="3" fontId="82" fillId="13" borderId="20" xfId="3" applyNumberFormat="1" applyFont="1" applyFill="1" applyBorder="1" applyAlignment="1">
      <alignment horizontal="center" vertical="center"/>
    </xf>
    <xf numFmtId="3" fontId="82" fillId="13" borderId="32" xfId="3" applyNumberFormat="1" applyFont="1" applyFill="1" applyBorder="1" applyAlignment="1">
      <alignment horizontal="center" vertical="center"/>
    </xf>
    <xf numFmtId="3" fontId="82" fillId="13" borderId="17" xfId="3" applyNumberFormat="1" applyFont="1" applyFill="1" applyBorder="1" applyAlignment="1">
      <alignment horizontal="center" vertical="center"/>
    </xf>
    <xf numFmtId="4" fontId="102" fillId="0" borderId="11" xfId="6" applyNumberFormat="1" applyFont="1" applyFill="1" applyBorder="1" applyAlignment="1">
      <alignment horizontal="right" vertical="center" wrapText="1"/>
    </xf>
    <xf numFmtId="4" fontId="102" fillId="0" borderId="11" xfId="0" applyNumberFormat="1" applyFont="1" applyFill="1" applyBorder="1" applyAlignment="1">
      <alignment vertical="center"/>
    </xf>
    <xf numFmtId="4" fontId="5" fillId="0" borderId="11" xfId="6" applyNumberFormat="1" applyFont="1" applyFill="1" applyBorder="1" applyAlignment="1">
      <alignment horizontal="right" vertical="center" wrapText="1"/>
    </xf>
    <xf numFmtId="4" fontId="5" fillId="0" borderId="11" xfId="6" applyNumberFormat="1" applyFont="1" applyBorder="1" applyAlignment="1">
      <alignment horizontal="right" vertical="center"/>
    </xf>
    <xf numFmtId="4" fontId="5" fillId="0" borderId="11" xfId="16" applyNumberFormat="1" applyFont="1" applyBorder="1" applyAlignment="1">
      <alignment vertical="center" wrapText="1"/>
    </xf>
    <xf numFmtId="4" fontId="102" fillId="0" borderId="11" xfId="0" applyNumberFormat="1" applyFont="1" applyFill="1" applyBorder="1" applyAlignment="1">
      <alignment horizontal="right" vertical="center"/>
    </xf>
    <xf numFmtId="3" fontId="63" fillId="0" borderId="51" xfId="0" applyNumberFormat="1" applyFont="1" applyFill="1" applyBorder="1" applyAlignment="1">
      <alignment horizontal="center" vertical="center"/>
    </xf>
    <xf numFmtId="4" fontId="102" fillId="15" borderId="11" xfId="6" applyNumberFormat="1" applyFont="1" applyFill="1" applyBorder="1" applyAlignment="1">
      <alignment vertical="center"/>
    </xf>
    <xf numFmtId="4" fontId="103" fillId="0" borderId="51" xfId="0" applyNumberFormat="1" applyFont="1" applyFill="1" applyBorder="1" applyAlignment="1">
      <alignment horizontal="right" vertical="center"/>
    </xf>
    <xf numFmtId="4" fontId="5" fillId="15" borderId="3" xfId="0" applyNumberFormat="1" applyFont="1" applyFill="1" applyBorder="1" applyAlignment="1">
      <alignment horizontal="right" vertical="center"/>
    </xf>
    <xf numFmtId="4" fontId="102" fillId="15" borderId="11" xfId="6" applyNumberFormat="1" applyFont="1" applyFill="1" applyBorder="1" applyAlignment="1">
      <alignment vertical="center" wrapText="1"/>
    </xf>
    <xf numFmtId="4" fontId="102" fillId="0" borderId="11" xfId="6" applyNumberFormat="1" applyFont="1" applyFill="1" applyBorder="1" applyAlignment="1">
      <alignment vertical="center" wrapText="1"/>
    </xf>
    <xf numFmtId="4" fontId="5" fillId="0" borderId="11" xfId="6" applyNumberFormat="1" applyFont="1" applyFill="1" applyBorder="1" applyAlignment="1">
      <alignment vertical="center" wrapText="1"/>
    </xf>
    <xf numFmtId="4" fontId="102" fillId="15" borderId="11" xfId="6" applyNumberFormat="1" applyFont="1" applyFill="1" applyBorder="1" applyAlignment="1">
      <alignment horizontal="right" vertical="center" wrapText="1"/>
    </xf>
    <xf numFmtId="4" fontId="102" fillId="15" borderId="11" xfId="6" quotePrefix="1" applyNumberFormat="1" applyFont="1" applyFill="1" applyBorder="1" applyAlignment="1">
      <alignment horizontal="right" vertical="center"/>
    </xf>
    <xf numFmtId="4" fontId="5" fillId="15" borderId="11" xfId="6" applyNumberFormat="1" applyFont="1" applyFill="1" applyBorder="1" applyAlignment="1">
      <alignment horizontal="right" vertical="center" wrapText="1"/>
    </xf>
    <xf numFmtId="4" fontId="5" fillId="15" borderId="11" xfId="6" applyNumberFormat="1" applyFont="1" applyFill="1" applyBorder="1" applyAlignment="1">
      <alignment horizontal="right" vertical="center"/>
    </xf>
    <xf numFmtId="4" fontId="102" fillId="15" borderId="5" xfId="6" applyNumberFormat="1" applyFont="1" applyFill="1" applyBorder="1" applyAlignment="1">
      <alignment horizontal="right" vertical="center"/>
    </xf>
    <xf numFmtId="4" fontId="5" fillId="15" borderId="5" xfId="0" applyNumberFormat="1" applyFont="1" applyFill="1" applyBorder="1" applyAlignment="1">
      <alignment vertical="center"/>
    </xf>
    <xf numFmtId="4" fontId="35" fillId="15" borderId="51" xfId="0" applyNumberFormat="1" applyFont="1" applyFill="1" applyBorder="1" applyAlignment="1">
      <alignment vertical="center"/>
    </xf>
    <xf numFmtId="4" fontId="104" fillId="15" borderId="51" xfId="0" applyNumberFormat="1" applyFont="1" applyFill="1" applyBorder="1" applyAlignment="1">
      <alignment horizontal="right" vertical="center"/>
    </xf>
    <xf numFmtId="3" fontId="3" fillId="7" borderId="2" xfId="15" applyNumberFormat="1" applyFont="1" applyFill="1" applyBorder="1" applyAlignment="1">
      <alignment horizontal="right" vertical="center"/>
    </xf>
    <xf numFmtId="3" fontId="3" fillId="7" borderId="3" xfId="15" applyNumberFormat="1" applyFont="1" applyFill="1" applyBorder="1" applyAlignment="1">
      <alignment horizontal="right" vertical="center"/>
    </xf>
    <xf numFmtId="3" fontId="3" fillId="7" borderId="4" xfId="3" applyNumberFormat="1" applyFont="1" applyFill="1" applyBorder="1" applyAlignment="1">
      <alignment horizontal="right" vertical="center"/>
    </xf>
    <xf numFmtId="3" fontId="3" fillId="7" borderId="16" xfId="15" applyNumberFormat="1" applyFont="1" applyFill="1" applyBorder="1" applyAlignment="1">
      <alignment horizontal="right" vertical="center"/>
    </xf>
    <xf numFmtId="3" fontId="3" fillId="7" borderId="11" xfId="15" applyNumberFormat="1" applyFont="1" applyFill="1" applyBorder="1" applyAlignment="1">
      <alignment horizontal="right" vertical="center"/>
    </xf>
    <xf numFmtId="3" fontId="3" fillId="7" borderId="11" xfId="15" applyNumberFormat="1" applyFont="1" applyFill="1" applyBorder="1" applyAlignment="1" applyProtection="1">
      <alignment horizontal="right" vertical="center"/>
    </xf>
    <xf numFmtId="3" fontId="3" fillId="7" borderId="8" xfId="3" applyNumberFormat="1" applyFont="1" applyFill="1" applyBorder="1" applyAlignment="1">
      <alignment horizontal="right" vertical="center"/>
    </xf>
    <xf numFmtId="3" fontId="3" fillId="7" borderId="8" xfId="15" applyNumberFormat="1" applyFont="1" applyFill="1" applyBorder="1" applyAlignment="1">
      <alignment horizontal="right" vertical="center"/>
    </xf>
    <xf numFmtId="3" fontId="3" fillId="7" borderId="6" xfId="15" applyNumberFormat="1" applyFont="1" applyFill="1" applyBorder="1" applyAlignment="1">
      <alignment horizontal="right" vertical="center"/>
    </xf>
    <xf numFmtId="3" fontId="3" fillId="7" borderId="5" xfId="15" applyNumberFormat="1" applyFont="1" applyFill="1" applyBorder="1" applyAlignment="1">
      <alignment horizontal="right" vertical="center"/>
    </xf>
    <xf numFmtId="3" fontId="3" fillId="7" borderId="7" xfId="15" applyNumberFormat="1" applyFont="1" applyFill="1" applyBorder="1" applyAlignment="1">
      <alignment horizontal="right" vertical="center"/>
    </xf>
    <xf numFmtId="3" fontId="18" fillId="13" borderId="2" xfId="15" applyNumberFormat="1" applyFont="1" applyFill="1" applyBorder="1" applyAlignment="1">
      <alignment horizontal="right" vertical="center"/>
    </xf>
    <xf numFmtId="3" fontId="3" fillId="13" borderId="3" xfId="15" applyNumberFormat="1" applyFont="1" applyFill="1" applyBorder="1" applyAlignment="1">
      <alignment horizontal="right" vertical="center"/>
    </xf>
    <xf numFmtId="3" fontId="3" fillId="13" borderId="4" xfId="3" applyNumberFormat="1" applyFont="1" applyFill="1" applyBorder="1" applyAlignment="1">
      <alignment horizontal="right" vertical="center"/>
    </xf>
    <xf numFmtId="3" fontId="3" fillId="13" borderId="16" xfId="15" applyNumberFormat="1" applyFont="1" applyFill="1" applyBorder="1" applyAlignment="1">
      <alignment horizontal="right" vertical="center"/>
    </xf>
    <xf numFmtId="3" fontId="3" fillId="13" borderId="11" xfId="15" applyNumberFormat="1" applyFont="1" applyFill="1" applyBorder="1" applyAlignment="1">
      <alignment horizontal="right" vertical="center"/>
    </xf>
    <xf numFmtId="3" fontId="3" fillId="13" borderId="11" xfId="15" applyNumberFormat="1" applyFont="1" applyFill="1" applyBorder="1" applyAlignment="1" applyProtection="1">
      <alignment horizontal="right" vertical="center"/>
    </xf>
    <xf numFmtId="3" fontId="3" fillId="13" borderId="8" xfId="3" applyNumberFormat="1" applyFont="1" applyFill="1" applyBorder="1" applyAlignment="1">
      <alignment horizontal="right" vertical="center"/>
    </xf>
    <xf numFmtId="3" fontId="3" fillId="16" borderId="8" xfId="15" applyNumberFormat="1" applyFont="1" applyFill="1" applyBorder="1" applyAlignment="1">
      <alignment horizontal="right" vertical="center"/>
    </xf>
    <xf numFmtId="3" fontId="3" fillId="13" borderId="6" xfId="15" applyNumberFormat="1" applyFont="1" applyFill="1" applyBorder="1" applyAlignment="1">
      <alignment horizontal="right" vertical="center"/>
    </xf>
    <xf numFmtId="3" fontId="3" fillId="13" borderId="5" xfId="15" applyNumberFormat="1" applyFont="1" applyFill="1" applyBorder="1" applyAlignment="1">
      <alignment horizontal="right" vertical="center"/>
    </xf>
    <xf numFmtId="3" fontId="3" fillId="13" borderId="7" xfId="15" applyNumberFormat="1" applyFont="1" applyFill="1" applyBorder="1" applyAlignment="1">
      <alignment horizontal="right" vertical="center"/>
    </xf>
    <xf numFmtId="4" fontId="63" fillId="7" borderId="19" xfId="15" applyNumberFormat="1" applyFont="1" applyFill="1" applyBorder="1" applyAlignment="1">
      <alignment vertical="center"/>
    </xf>
    <xf numFmtId="1" fontId="63" fillId="7" borderId="11" xfId="15" applyNumberFormat="1" applyFont="1" applyFill="1" applyBorder="1" applyAlignment="1">
      <alignment vertical="center"/>
    </xf>
    <xf numFmtId="3" fontId="63" fillId="17" borderId="11" xfId="15" applyNumberFormat="1" applyFont="1" applyFill="1" applyBorder="1" applyAlignment="1">
      <alignment vertical="center"/>
    </xf>
    <xf numFmtId="3" fontId="63" fillId="7" borderId="11" xfId="15" applyNumberFormat="1" applyFont="1" applyFill="1" applyBorder="1" applyAlignment="1">
      <alignment vertical="center"/>
    </xf>
    <xf numFmtId="3" fontId="63" fillId="7" borderId="5" xfId="15" applyNumberFormat="1" applyFont="1" applyFill="1" applyBorder="1" applyAlignment="1">
      <alignment vertical="center"/>
    </xf>
    <xf numFmtId="3" fontId="80" fillId="2" borderId="31" xfId="15" applyNumberFormat="1" applyFont="1" applyFill="1" applyBorder="1" applyAlignment="1">
      <alignment horizontal="center" vertical="center" wrapText="1"/>
    </xf>
    <xf numFmtId="4" fontId="63" fillId="2" borderId="4" xfId="15" applyNumberFormat="1" applyFont="1" applyFill="1" applyBorder="1" applyAlignment="1">
      <alignment vertical="center"/>
    </xf>
    <xf numFmtId="4" fontId="63" fillId="2" borderId="8" xfId="15" applyNumberFormat="1" applyFont="1" applyFill="1" applyBorder="1" applyAlignment="1">
      <alignment vertical="center"/>
    </xf>
    <xf numFmtId="4" fontId="63" fillId="2" borderId="11" xfId="15" applyNumberFormat="1" applyFont="1" applyFill="1" applyBorder="1" applyAlignment="1">
      <alignment horizontal="right" vertical="center"/>
    </xf>
    <xf numFmtId="4" fontId="63" fillId="2" borderId="8" xfId="15" applyNumberFormat="1" applyFont="1" applyFill="1" applyBorder="1" applyAlignment="1">
      <alignment horizontal="right" vertical="center"/>
    </xf>
    <xf numFmtId="1" fontId="63" fillId="2" borderId="8" xfId="15" applyNumberFormat="1" applyFont="1" applyFill="1" applyBorder="1" applyAlignment="1">
      <alignment vertical="center"/>
    </xf>
    <xf numFmtId="3" fontId="63" fillId="18" borderId="8" xfId="15" applyNumberFormat="1" applyFont="1" applyFill="1" applyBorder="1" applyAlignment="1">
      <alignment vertical="center"/>
    </xf>
    <xf numFmtId="3" fontId="63" fillId="2" borderId="8" xfId="15" applyNumberFormat="1" applyFont="1" applyFill="1" applyBorder="1" applyAlignment="1">
      <alignment vertical="center"/>
    </xf>
    <xf numFmtId="3" fontId="63" fillId="2" borderId="7" xfId="15" applyNumberFormat="1" applyFont="1" applyFill="1" applyBorder="1" applyAlignment="1">
      <alignment vertical="center"/>
    </xf>
    <xf numFmtId="3" fontId="63" fillId="7" borderId="23" xfId="15" applyNumberFormat="1" applyFont="1" applyFill="1" applyBorder="1" applyAlignment="1">
      <alignment horizontal="center" vertical="center" wrapText="1"/>
    </xf>
    <xf numFmtId="3" fontId="63" fillId="2" borderId="27" xfId="3" applyNumberFormat="1" applyFont="1" applyFill="1" applyBorder="1" applyAlignment="1">
      <alignment horizontal="center" vertical="center"/>
    </xf>
    <xf numFmtId="3" fontId="63" fillId="2" borderId="48" xfId="3" applyNumberFormat="1" applyFont="1" applyFill="1" applyBorder="1" applyAlignment="1">
      <alignment horizontal="center" vertical="center"/>
    </xf>
    <xf numFmtId="3" fontId="63" fillId="2" borderId="11" xfId="3" applyNumberFormat="1" applyFont="1" applyFill="1" applyBorder="1" applyAlignment="1">
      <alignment horizontal="center" vertical="center"/>
    </xf>
    <xf numFmtId="3" fontId="63" fillId="2" borderId="20" xfId="3" applyNumberFormat="1" applyFont="1" applyFill="1" applyBorder="1" applyAlignment="1">
      <alignment horizontal="center" vertical="center"/>
    </xf>
    <xf numFmtId="3" fontId="63" fillId="7" borderId="38" xfId="15" applyNumberFormat="1" applyFont="1" applyFill="1" applyBorder="1" applyAlignment="1">
      <alignment horizontal="center" vertical="center" wrapText="1"/>
    </xf>
    <xf numFmtId="3" fontId="63" fillId="7" borderId="50" xfId="15" applyNumberFormat="1" applyFont="1" applyFill="1" applyBorder="1" applyAlignment="1">
      <alignment horizontal="center" vertical="center" wrapText="1"/>
    </xf>
    <xf numFmtId="3" fontId="63" fillId="2" borderId="32" xfId="3" applyNumberFormat="1" applyFont="1" applyFill="1" applyBorder="1" applyAlignment="1">
      <alignment horizontal="center" vertical="center"/>
    </xf>
    <xf numFmtId="3" fontId="63" fillId="2" borderId="17" xfId="3" applyNumberFormat="1" applyFont="1" applyFill="1" applyBorder="1" applyAlignment="1">
      <alignment horizontal="center" vertical="center"/>
    </xf>
    <xf numFmtId="0" fontId="32" fillId="0" borderId="11" xfId="17" applyFont="1" applyFill="1" applyBorder="1" applyAlignment="1">
      <alignment vertical="center"/>
    </xf>
    <xf numFmtId="3" fontId="3" fillId="0" borderId="39" xfId="19" applyNumberFormat="1" applyFont="1" applyFill="1" applyBorder="1" applyAlignment="1">
      <alignment horizontal="left" vertical="center"/>
    </xf>
    <xf numFmtId="3" fontId="3" fillId="0" borderId="39" xfId="19" applyNumberFormat="1" applyFont="1" applyFill="1" applyBorder="1" applyAlignment="1">
      <alignment horizontal="left" vertical="center" wrapText="1"/>
    </xf>
    <xf numFmtId="0" fontId="32" fillId="0" borderId="39" xfId="17" applyFont="1" applyFill="1" applyBorder="1" applyAlignment="1">
      <alignment vertical="center"/>
    </xf>
    <xf numFmtId="0" fontId="3" fillId="0" borderId="39" xfId="6" applyFont="1" applyFill="1" applyBorder="1" applyAlignment="1">
      <alignment horizontal="center" vertical="center"/>
    </xf>
    <xf numFmtId="1" fontId="3" fillId="0" borderId="39" xfId="19" applyNumberFormat="1" applyFont="1" applyFill="1" applyBorder="1" applyAlignment="1">
      <alignment horizontal="center" vertical="center"/>
    </xf>
    <xf numFmtId="0" fontId="32" fillId="0" borderId="4" xfId="17" applyFont="1" applyFill="1" applyBorder="1" applyAlignment="1">
      <alignment vertical="center"/>
    </xf>
    <xf numFmtId="0" fontId="32" fillId="0" borderId="8" xfId="17" applyFont="1" applyFill="1" applyBorder="1" applyAlignment="1">
      <alignment vertical="center"/>
    </xf>
    <xf numFmtId="0" fontId="32" fillId="0" borderId="40" xfId="17" applyFont="1" applyFill="1" applyBorder="1" applyAlignment="1">
      <alignment vertical="center"/>
    </xf>
    <xf numFmtId="0" fontId="32" fillId="0" borderId="11" xfId="17" applyFont="1" applyFill="1" applyBorder="1" applyAlignment="1">
      <alignment horizontal="center" vertical="center"/>
    </xf>
    <xf numFmtId="0" fontId="32" fillId="0" borderId="39" xfId="17" applyFont="1" applyFill="1" applyBorder="1" applyAlignment="1">
      <alignment horizontal="center" vertical="center"/>
    </xf>
    <xf numFmtId="3" fontId="3" fillId="0" borderId="19" xfId="19" applyNumberFormat="1" applyFont="1" applyFill="1" applyBorder="1" applyAlignment="1">
      <alignment horizontal="left" vertical="center"/>
    </xf>
    <xf numFmtId="3" fontId="3" fillId="0" borderId="19" xfId="19" applyNumberFormat="1" applyFont="1" applyFill="1" applyBorder="1" applyAlignment="1">
      <alignment horizontal="left" vertical="center" wrapText="1"/>
    </xf>
    <xf numFmtId="0" fontId="3" fillId="0" borderId="19" xfId="17" applyFont="1" applyFill="1" applyBorder="1" applyAlignment="1">
      <alignment vertical="center"/>
    </xf>
    <xf numFmtId="1" fontId="3" fillId="0" borderId="19" xfId="19" applyNumberFormat="1" applyFont="1" applyFill="1" applyBorder="1" applyAlignment="1">
      <alignment horizontal="center" vertical="center"/>
    </xf>
    <xf numFmtId="0" fontId="3" fillId="0" borderId="19" xfId="17" applyFont="1" applyFill="1" applyBorder="1" applyAlignment="1">
      <alignment horizontal="center" vertical="center"/>
    </xf>
    <xf numFmtId="0" fontId="63" fillId="0" borderId="38" xfId="12" applyFont="1" applyFill="1" applyBorder="1" applyAlignment="1">
      <alignment horizontal="center" vertical="center"/>
    </xf>
    <xf numFmtId="0" fontId="63" fillId="0" borderId="39" xfId="12" applyFont="1" applyFill="1" applyBorder="1" applyAlignment="1">
      <alignment vertical="center"/>
    </xf>
    <xf numFmtId="0" fontId="63" fillId="0" borderId="39" xfId="7" applyFont="1" applyFill="1" applyBorder="1" applyAlignment="1">
      <alignment horizontal="center" vertical="center"/>
    </xf>
    <xf numFmtId="0" fontId="63" fillId="0" borderId="23" xfId="12" applyFont="1" applyFill="1" applyBorder="1" applyAlignment="1">
      <alignment horizontal="center" vertical="center"/>
    </xf>
    <xf numFmtId="0" fontId="63" fillId="0" borderId="19" xfId="12" applyFont="1" applyFill="1" applyBorder="1" applyAlignment="1">
      <alignment vertical="center"/>
    </xf>
    <xf numFmtId="0" fontId="63" fillId="0" borderId="19" xfId="7" applyFont="1" applyFill="1" applyBorder="1" applyAlignment="1">
      <alignment horizontal="center" vertical="center"/>
    </xf>
    <xf numFmtId="1" fontId="63" fillId="0" borderId="19" xfId="19" applyNumberFormat="1" applyFont="1" applyFill="1" applyBorder="1" applyAlignment="1">
      <alignment horizontal="center" vertical="center"/>
    </xf>
    <xf numFmtId="0" fontId="3" fillId="0" borderId="26" xfId="17" applyFont="1" applyFill="1" applyBorder="1" applyAlignment="1">
      <alignment vertical="center"/>
    </xf>
    <xf numFmtId="0" fontId="63" fillId="7" borderId="54" xfId="16" applyFont="1" applyFill="1" applyBorder="1" applyAlignment="1">
      <alignment horizontal="center" vertical="center" wrapText="1"/>
    </xf>
    <xf numFmtId="0" fontId="3" fillId="0" borderId="39" xfId="17" applyFont="1" applyFill="1" applyBorder="1" applyAlignment="1">
      <alignment horizontal="center" vertical="center"/>
    </xf>
    <xf numFmtId="1" fontId="63" fillId="0" borderId="39" xfId="19" applyNumberFormat="1" applyFont="1" applyFill="1" applyBorder="1" applyAlignment="1">
      <alignment horizontal="center" vertical="center"/>
    </xf>
    <xf numFmtId="0" fontId="3" fillId="0" borderId="40" xfId="17" applyFont="1" applyFill="1" applyBorder="1" applyAlignment="1">
      <alignment vertical="center"/>
    </xf>
    <xf numFmtId="4" fontId="102" fillId="0" borderId="11" xfId="6" applyNumberFormat="1" applyFont="1" applyFill="1" applyBorder="1" applyAlignment="1">
      <alignment vertical="center"/>
    </xf>
    <xf numFmtId="0" fontId="3" fillId="0" borderId="11" xfId="6" applyNumberFormat="1" applyFont="1" applyFill="1" applyBorder="1" applyAlignment="1">
      <alignment horizontal="center" vertical="center"/>
    </xf>
    <xf numFmtId="0" fontId="3" fillId="14" borderId="11" xfId="16" applyFont="1" applyFill="1" applyBorder="1" applyAlignment="1">
      <alignment horizontal="center" vertical="center" wrapText="1"/>
    </xf>
    <xf numFmtId="4" fontId="3" fillId="0" borderId="11" xfId="16" applyNumberFormat="1" applyFont="1" applyFill="1" applyBorder="1" applyAlignment="1">
      <alignment horizontal="center" vertical="center"/>
    </xf>
    <xf numFmtId="4" fontId="16" fillId="0" borderId="30" xfId="0" applyNumberFormat="1" applyFont="1" applyFill="1" applyBorder="1" applyAlignment="1">
      <alignment horizontal="right" vertical="center"/>
    </xf>
    <xf numFmtId="4" fontId="78" fillId="0" borderId="30" xfId="0" applyNumberFormat="1" applyFont="1" applyFill="1" applyBorder="1" applyAlignment="1">
      <alignment horizontal="center" vertical="center"/>
    </xf>
    <xf numFmtId="0" fontId="16" fillId="0" borderId="30" xfId="0" applyFont="1" applyFill="1" applyBorder="1" applyAlignment="1">
      <alignment horizontal="center" vertical="center"/>
    </xf>
    <xf numFmtId="3" fontId="2" fillId="0" borderId="30" xfId="0" applyNumberFormat="1" applyFont="1" applyFill="1" applyBorder="1" applyAlignment="1">
      <alignment horizontal="center" vertical="center"/>
    </xf>
    <xf numFmtId="4" fontId="16" fillId="0" borderId="30" xfId="0" applyNumberFormat="1" applyFont="1" applyFill="1" applyBorder="1" applyAlignment="1">
      <alignment horizontal="center" vertical="center"/>
    </xf>
    <xf numFmtId="2" fontId="16" fillId="0" borderId="30" xfId="0" applyNumberFormat="1" applyFont="1" applyFill="1" applyBorder="1" applyAlignment="1">
      <alignment horizontal="center" vertical="center"/>
    </xf>
    <xf numFmtId="3" fontId="16" fillId="0" borderId="30" xfId="0" applyNumberFormat="1" applyFont="1" applyFill="1" applyBorder="1" applyAlignment="1">
      <alignment horizontal="center" vertical="center"/>
    </xf>
    <xf numFmtId="1" fontId="16" fillId="0" borderId="30" xfId="0" applyNumberFormat="1" applyFont="1" applyFill="1" applyBorder="1" applyAlignment="1">
      <alignment horizontal="center" vertical="center"/>
    </xf>
    <xf numFmtId="4" fontId="87" fillId="10" borderId="21" xfId="15" applyNumberFormat="1" applyFont="1" applyFill="1" applyBorder="1" applyAlignment="1">
      <alignment vertical="center"/>
    </xf>
    <xf numFmtId="4" fontId="87" fillId="10" borderId="9" xfId="15" applyNumberFormat="1" applyFont="1" applyFill="1" applyBorder="1" applyAlignment="1">
      <alignment vertical="center"/>
    </xf>
    <xf numFmtId="0" fontId="19" fillId="0" borderId="11" xfId="0" applyNumberFormat="1" applyFont="1" applyFill="1" applyBorder="1" applyAlignment="1">
      <alignment horizontal="center" vertical="center" wrapText="1"/>
    </xf>
    <xf numFmtId="4" fontId="11" fillId="0" borderId="11" xfId="0" applyNumberFormat="1" applyFont="1" applyFill="1" applyBorder="1" applyAlignment="1">
      <alignment horizontal="right" vertical="center"/>
    </xf>
    <xf numFmtId="4" fontId="11" fillId="0" borderId="11" xfId="6" applyNumberFormat="1" applyFont="1" applyFill="1" applyBorder="1" applyAlignment="1">
      <alignment horizontal="right" vertical="center"/>
    </xf>
    <xf numFmtId="0" fontId="32" fillId="0" borderId="11" xfId="16" applyFont="1" applyBorder="1" applyAlignment="1">
      <alignment vertical="center" wrapText="1"/>
    </xf>
    <xf numFmtId="0" fontId="3" fillId="0" borderId="0" xfId="6" applyFont="1" applyFill="1" applyBorder="1" applyAlignment="1">
      <alignment horizontal="center" vertical="center"/>
    </xf>
    <xf numFmtId="0" fontId="0" fillId="0" borderId="0" xfId="0" applyBorder="1" applyAlignment="1">
      <alignment horizontal="center"/>
    </xf>
    <xf numFmtId="0" fontId="3" fillId="0" borderId="0" xfId="6" applyFont="1" applyBorder="1" applyAlignment="1">
      <alignment horizontal="center" vertical="center"/>
    </xf>
    <xf numFmtId="4" fontId="3" fillId="15" borderId="11" xfId="16" applyNumberFormat="1" applyFont="1" applyFill="1" applyBorder="1" applyAlignment="1">
      <alignment horizontal="center" vertical="center"/>
    </xf>
    <xf numFmtId="0" fontId="3" fillId="15" borderId="11" xfId="6" applyFont="1" applyFill="1" applyBorder="1" applyAlignment="1">
      <alignment horizontal="center" vertical="center" wrapText="1"/>
    </xf>
    <xf numFmtId="0" fontId="5" fillId="15" borderId="11" xfId="16" applyFont="1" applyFill="1" applyBorder="1" applyAlignment="1">
      <alignment vertical="center" wrapText="1"/>
    </xf>
    <xf numFmtId="0" fontId="3" fillId="15" borderId="11" xfId="16" applyFont="1" applyFill="1" applyBorder="1" applyAlignment="1">
      <alignment vertical="center" wrapText="1"/>
    </xf>
    <xf numFmtId="0" fontId="5" fillId="15" borderId="5" xfId="6" applyFont="1" applyFill="1" applyBorder="1" applyAlignment="1">
      <alignment vertical="center"/>
    </xf>
    <xf numFmtId="3" fontId="3" fillId="0" borderId="11" xfId="16" applyNumberFormat="1" applyFont="1" applyFill="1" applyBorder="1" applyAlignment="1">
      <alignment horizontal="center" vertical="center" wrapText="1"/>
    </xf>
    <xf numFmtId="4" fontId="105" fillId="0" borderId="30" xfId="0" applyNumberFormat="1" applyFont="1" applyFill="1" applyBorder="1" applyAlignment="1">
      <alignment horizontal="right" vertical="center"/>
    </xf>
    <xf numFmtId="4" fontId="3" fillId="0" borderId="11" xfId="6" applyNumberFormat="1" applyFont="1" applyFill="1" applyBorder="1" applyAlignment="1">
      <alignment horizontal="center" vertical="center" wrapText="1"/>
    </xf>
    <xf numFmtId="2" fontId="3" fillId="0" borderId="11" xfId="6" applyNumberFormat="1" applyFont="1" applyFill="1" applyBorder="1" applyAlignment="1">
      <alignment horizontal="center" vertical="center" wrapText="1"/>
    </xf>
    <xf numFmtId="4" fontId="106" fillId="0" borderId="11" xfId="16" applyNumberFormat="1" applyFont="1" applyBorder="1" applyAlignment="1">
      <alignment vertical="center" wrapText="1"/>
    </xf>
    <xf numFmtId="0" fontId="17" fillId="15" borderId="30"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18" fillId="15" borderId="11" xfId="0" applyFont="1" applyFill="1" applyBorder="1" applyAlignment="1">
      <alignment horizontal="center" vertical="center"/>
    </xf>
    <xf numFmtId="0" fontId="18" fillId="15" borderId="11" xfId="6" applyFont="1" applyFill="1" applyBorder="1" applyAlignment="1">
      <alignment horizontal="center" vertical="center"/>
    </xf>
    <xf numFmtId="1" fontId="3" fillId="15" borderId="11" xfId="16" applyNumberFormat="1" applyFont="1" applyFill="1" applyBorder="1" applyAlignment="1">
      <alignment horizontal="center" vertical="center"/>
    </xf>
    <xf numFmtId="3" fontId="3" fillId="15" borderId="11" xfId="10" applyNumberFormat="1" applyFont="1" applyFill="1" applyBorder="1" applyAlignment="1">
      <alignment horizontal="center" vertical="center" wrapText="1"/>
    </xf>
    <xf numFmtId="4" fontId="3" fillId="15" borderId="11" xfId="10" applyNumberFormat="1" applyFont="1" applyFill="1" applyBorder="1" applyAlignment="1">
      <alignment horizontal="center" vertical="center" wrapText="1"/>
    </xf>
    <xf numFmtId="0" fontId="19" fillId="15" borderId="11" xfId="0" applyNumberFormat="1" applyFont="1" applyFill="1" applyBorder="1" applyAlignment="1">
      <alignment horizontal="center" vertical="center" wrapText="1"/>
    </xf>
    <xf numFmtId="0" fontId="18" fillId="15" borderId="11" xfId="0" applyNumberFormat="1" applyFont="1" applyFill="1" applyBorder="1" applyAlignment="1">
      <alignment horizontal="center" vertical="center" wrapText="1"/>
    </xf>
    <xf numFmtId="0" fontId="19" fillId="15" borderId="11" xfId="0" applyFont="1" applyFill="1" applyBorder="1" applyAlignment="1">
      <alignment horizontal="center" vertical="center"/>
    </xf>
    <xf numFmtId="1" fontId="3" fillId="0" borderId="11" xfId="16" applyNumberFormat="1" applyFont="1" applyFill="1" applyBorder="1" applyAlignment="1">
      <alignment horizontal="center" vertical="center"/>
    </xf>
    <xf numFmtId="0" fontId="5" fillId="0" borderId="11" xfId="6" applyFont="1" applyBorder="1" applyAlignment="1">
      <alignment horizontal="left" vertical="center"/>
    </xf>
    <xf numFmtId="0" fontId="11" fillId="15" borderId="11" xfId="0"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1" xfId="6" applyNumberFormat="1" applyFont="1" applyBorder="1" applyAlignment="1">
      <alignment horizontal="center" vertical="center"/>
    </xf>
    <xf numFmtId="0" fontId="3" fillId="15" borderId="11" xfId="6" applyNumberFormat="1" applyFont="1" applyFill="1" applyBorder="1" applyAlignment="1">
      <alignment horizontal="center" vertical="center"/>
    </xf>
    <xf numFmtId="4" fontId="3" fillId="15" borderId="5" xfId="6" applyNumberFormat="1" applyFont="1" applyFill="1" applyBorder="1" applyAlignment="1">
      <alignment horizontal="right" vertical="center"/>
    </xf>
    <xf numFmtId="4" fontId="3" fillId="15" borderId="11" xfId="16" applyNumberFormat="1" applyFont="1" applyFill="1" applyBorder="1" applyAlignment="1">
      <alignment horizontal="right" vertical="center" wrapText="1"/>
    </xf>
    <xf numFmtId="0" fontId="3" fillId="15" borderId="11" xfId="6" applyFont="1" applyFill="1" applyBorder="1" applyAlignment="1">
      <alignment horizontal="left" vertical="center" wrapText="1"/>
    </xf>
    <xf numFmtId="0" fontId="3" fillId="15" borderId="5" xfId="6" applyFont="1" applyFill="1" applyBorder="1" applyAlignment="1">
      <alignment horizontal="left" vertical="center" wrapText="1"/>
    </xf>
    <xf numFmtId="4" fontId="3" fillId="15" borderId="11" xfId="0" applyNumberFormat="1" applyFont="1" applyFill="1" applyBorder="1" applyAlignment="1">
      <alignment horizontal="center" vertical="center"/>
    </xf>
    <xf numFmtId="4" fontId="106" fillId="15" borderId="11" xfId="16" applyNumberFormat="1" applyFont="1" applyFill="1" applyBorder="1" applyAlignment="1">
      <alignment horizontal="right" vertical="center" wrapText="1"/>
    </xf>
    <xf numFmtId="0" fontId="19" fillId="0" borderId="11" xfId="16" applyFont="1" applyFill="1" applyBorder="1" applyAlignment="1">
      <alignment horizontal="center" vertical="center"/>
    </xf>
    <xf numFmtId="0" fontId="3" fillId="0" borderId="4" xfId="0" applyFont="1" applyFill="1" applyBorder="1" applyAlignment="1">
      <alignment horizontal="left" vertical="center"/>
    </xf>
    <xf numFmtId="0" fontId="32" fillId="15" borderId="5" xfId="6" applyFont="1" applyFill="1" applyBorder="1" applyAlignment="1">
      <alignment horizontal="center" vertical="center"/>
    </xf>
    <xf numFmtId="4" fontId="106" fillId="15" borderId="3" xfId="16" applyNumberFormat="1" applyFont="1" applyFill="1" applyBorder="1" applyAlignment="1">
      <alignment horizontal="right" vertical="center" wrapText="1"/>
    </xf>
    <xf numFmtId="4" fontId="106" fillId="0" borderId="11" xfId="6" applyNumberFormat="1" applyFont="1" applyFill="1" applyBorder="1" applyAlignment="1">
      <alignment horizontal="right" vertical="center" wrapText="1"/>
    </xf>
    <xf numFmtId="4" fontId="106" fillId="15" borderId="11" xfId="9" applyNumberFormat="1" applyFont="1" applyFill="1" applyBorder="1" applyAlignment="1">
      <alignment vertical="center"/>
    </xf>
    <xf numFmtId="4" fontId="106" fillId="15" borderId="5" xfId="0" applyNumberFormat="1" applyFont="1" applyFill="1" applyBorder="1" applyAlignment="1">
      <alignment vertical="center"/>
    </xf>
    <xf numFmtId="4" fontId="106" fillId="15" borderId="5" xfId="0" applyNumberFormat="1" applyFont="1" applyFill="1" applyBorder="1" applyAlignment="1">
      <alignment horizontal="right" vertical="center" wrapText="1"/>
    </xf>
    <xf numFmtId="4" fontId="107" fillId="0" borderId="30" xfId="0" applyNumberFormat="1" applyFont="1" applyFill="1" applyBorder="1" applyAlignment="1">
      <alignment horizontal="right" vertical="center"/>
    </xf>
    <xf numFmtId="0" fontId="32" fillId="0" borderId="11" xfId="0" applyFont="1" applyFill="1" applyBorder="1" applyAlignment="1">
      <alignment horizontal="left" vertical="center"/>
    </xf>
    <xf numFmtId="0" fontId="3" fillId="0" borderId="3" xfId="16" applyFont="1" applyFill="1" applyBorder="1" applyAlignment="1">
      <alignment horizontal="center" vertical="center"/>
    </xf>
    <xf numFmtId="4" fontId="3" fillId="15" borderId="11" xfId="16" applyNumberFormat="1" applyFont="1" applyFill="1" applyBorder="1" applyAlignment="1">
      <alignment horizontal="center" vertical="center" wrapText="1"/>
    </xf>
    <xf numFmtId="3" fontId="3" fillId="14" borderId="11" xfId="16" applyNumberFormat="1" applyFont="1" applyFill="1" applyBorder="1" applyAlignment="1">
      <alignment horizontal="center" vertical="center" wrapText="1"/>
    </xf>
    <xf numFmtId="4" fontId="3" fillId="0" borderId="11" xfId="16" applyNumberFormat="1" applyFont="1" applyFill="1" applyBorder="1" applyAlignment="1">
      <alignment horizontal="right" vertical="center" wrapText="1"/>
    </xf>
    <xf numFmtId="4" fontId="3" fillId="0" borderId="11" xfId="16" applyNumberFormat="1" applyFont="1" applyFill="1" applyBorder="1" applyAlignment="1">
      <alignment horizontal="center" vertical="center" wrapText="1"/>
    </xf>
    <xf numFmtId="0" fontId="3" fillId="0" borderId="5" xfId="6" applyFont="1" applyBorder="1" applyAlignment="1">
      <alignment horizontal="center" vertical="center"/>
    </xf>
    <xf numFmtId="4" fontId="3" fillId="0" borderId="5" xfId="16" applyNumberFormat="1" applyFont="1" applyFill="1" applyBorder="1" applyAlignment="1">
      <alignment horizontal="center" vertical="center"/>
    </xf>
    <xf numFmtId="3" fontId="3" fillId="0" borderId="5" xfId="16" applyNumberFormat="1" applyFont="1" applyFill="1" applyBorder="1" applyAlignment="1">
      <alignment horizontal="center" vertical="center"/>
    </xf>
    <xf numFmtId="3" fontId="3" fillId="0" borderId="5" xfId="16" applyNumberFormat="1" applyFont="1" applyFill="1" applyBorder="1" applyAlignment="1">
      <alignment horizontal="center" vertical="center" wrapText="1"/>
    </xf>
    <xf numFmtId="4" fontId="3" fillId="0" borderId="5" xfId="16" applyNumberFormat="1" applyFont="1" applyFill="1" applyBorder="1" applyAlignment="1">
      <alignment horizontal="center" vertical="center" wrapText="1"/>
    </xf>
    <xf numFmtId="3" fontId="3" fillId="0" borderId="5" xfId="1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 fontId="3" fillId="0" borderId="5" xfId="16" applyNumberFormat="1" applyFont="1" applyFill="1" applyBorder="1" applyAlignment="1">
      <alignment horizontal="center" vertical="center"/>
    </xf>
    <xf numFmtId="0" fontId="3" fillId="15" borderId="8" xfId="0" applyFont="1" applyFill="1" applyBorder="1" applyAlignment="1">
      <alignment vertical="center" wrapText="1"/>
    </xf>
    <xf numFmtId="0" fontId="3" fillId="15" borderId="8" xfId="0" applyFont="1" applyFill="1" applyBorder="1" applyAlignment="1">
      <alignment vertical="center"/>
    </xf>
    <xf numFmtId="0" fontId="3" fillId="0" borderId="11" xfId="0" applyFont="1" applyBorder="1" applyAlignment="1">
      <alignment horizontal="center" vertical="center" wrapText="1"/>
    </xf>
    <xf numFmtId="4" fontId="3" fillId="0" borderId="11" xfId="0" applyNumberFormat="1" applyFont="1" applyBorder="1" applyAlignment="1">
      <alignment horizontal="right" vertical="center" wrapText="1"/>
    </xf>
    <xf numFmtId="0" fontId="5" fillId="0" borderId="11" xfId="0" applyFont="1" applyBorder="1" applyAlignment="1">
      <alignment horizontal="center" vertical="center"/>
    </xf>
    <xf numFmtId="49" fontId="18" fillId="0" borderId="11" xfId="0" applyNumberFormat="1" applyFont="1" applyFill="1" applyBorder="1" applyAlignment="1">
      <alignment horizontal="center" vertical="center"/>
    </xf>
    <xf numFmtId="3" fontId="3" fillId="15" borderId="11" xfId="6" applyNumberFormat="1" applyFont="1" applyFill="1" applyBorder="1" applyAlignment="1">
      <alignment horizontal="center" vertical="center"/>
    </xf>
    <xf numFmtId="4" fontId="3" fillId="15" borderId="11" xfId="6" applyNumberFormat="1" applyFont="1" applyFill="1" applyBorder="1" applyAlignment="1">
      <alignment vertical="center"/>
    </xf>
    <xf numFmtId="0" fontId="3" fillId="15" borderId="11" xfId="0" applyNumberFormat="1" applyFont="1" applyFill="1" applyBorder="1" applyAlignment="1">
      <alignment vertical="center" wrapText="1"/>
    </xf>
    <xf numFmtId="0" fontId="3" fillId="15" borderId="11" xfId="6" applyFont="1" applyFill="1" applyBorder="1" applyAlignment="1">
      <alignment vertical="center"/>
    </xf>
    <xf numFmtId="0" fontId="3" fillId="15" borderId="11" xfId="0" applyNumberFormat="1" applyFont="1" applyFill="1" applyBorder="1" applyAlignment="1">
      <alignment horizontal="center" vertical="center" wrapText="1"/>
    </xf>
    <xf numFmtId="0" fontId="3" fillId="15" borderId="11" xfId="6" applyFont="1" applyFill="1" applyBorder="1" applyAlignment="1">
      <alignment horizontal="center" vertical="center"/>
    </xf>
    <xf numFmtId="4" fontId="3" fillId="15" borderId="11" xfId="0" applyNumberFormat="1" applyFont="1" applyFill="1" applyBorder="1" applyAlignment="1">
      <alignment vertical="center"/>
    </xf>
    <xf numFmtId="4" fontId="106" fillId="0" borderId="11" xfId="0" applyNumberFormat="1" applyFont="1" applyFill="1" applyBorder="1" applyAlignment="1">
      <alignment vertical="center"/>
    </xf>
    <xf numFmtId="4" fontId="3" fillId="15" borderId="11" xfId="6" applyNumberFormat="1" applyFont="1" applyFill="1" applyBorder="1" applyAlignment="1">
      <alignment horizontal="right" vertical="center"/>
    </xf>
    <xf numFmtId="0" fontId="3" fillId="15" borderId="11" xfId="0" applyFont="1" applyFill="1" applyBorder="1" applyAlignment="1">
      <alignment horizontal="center" vertical="center"/>
    </xf>
    <xf numFmtId="0" fontId="3" fillId="15" borderId="11" xfId="6" applyFont="1" applyFill="1" applyBorder="1" applyAlignment="1">
      <alignment vertical="center" wrapText="1"/>
    </xf>
    <xf numFmtId="4" fontId="5" fillId="15" borderId="11" xfId="0" applyNumberFormat="1" applyFont="1" applyFill="1" applyBorder="1" applyAlignment="1">
      <alignment vertical="center"/>
    </xf>
    <xf numFmtId="0" fontId="3" fillId="15" borderId="11" xfId="0" applyFont="1" applyFill="1" applyBorder="1" applyAlignment="1">
      <alignment horizontal="left" vertical="center"/>
    </xf>
    <xf numFmtId="0" fontId="3" fillId="15" borderId="5" xfId="0" applyFont="1" applyFill="1" applyBorder="1" applyAlignment="1">
      <alignment horizontal="center" vertical="center"/>
    </xf>
    <xf numFmtId="0" fontId="3" fillId="15" borderId="5" xfId="0" applyFont="1" applyFill="1" applyBorder="1" applyAlignment="1">
      <alignment horizontal="left" vertical="center"/>
    </xf>
    <xf numFmtId="0" fontId="3" fillId="15" borderId="5" xfId="0" applyNumberFormat="1" applyFont="1" applyFill="1" applyBorder="1" applyAlignment="1">
      <alignment horizontal="center" vertical="center" wrapText="1"/>
    </xf>
    <xf numFmtId="0" fontId="3" fillId="15" borderId="5" xfId="6" applyFont="1" applyFill="1" applyBorder="1" applyAlignment="1">
      <alignment horizontal="center" vertical="center"/>
    </xf>
    <xf numFmtId="4" fontId="102" fillId="0" borderId="11" xfId="6" applyNumberFormat="1" applyFont="1" applyBorder="1" applyAlignment="1">
      <alignment horizontal="right" vertical="center"/>
    </xf>
    <xf numFmtId="4" fontId="102" fillId="0" borderId="11" xfId="6" applyNumberFormat="1" applyFont="1" applyBorder="1" applyAlignment="1">
      <alignment vertical="center"/>
    </xf>
    <xf numFmtId="4" fontId="102" fillId="15" borderId="11" xfId="6" applyNumberFormat="1" applyFont="1" applyFill="1" applyBorder="1" applyAlignment="1">
      <alignment horizontal="right" vertical="center"/>
    </xf>
    <xf numFmtId="4" fontId="102" fillId="15" borderId="11" xfId="0" applyNumberFormat="1" applyFont="1" applyFill="1" applyBorder="1" applyAlignment="1">
      <alignment vertical="center"/>
    </xf>
    <xf numFmtId="0" fontId="3" fillId="0" borderId="11" xfId="0" applyFont="1" applyFill="1" applyBorder="1" applyAlignment="1">
      <alignment wrapText="1"/>
    </xf>
    <xf numFmtId="0" fontId="5" fillId="0" borderId="11" xfId="0" applyFont="1" applyFill="1" applyBorder="1" applyAlignment="1">
      <alignment vertical="center" wrapText="1"/>
    </xf>
    <xf numFmtId="2" fontId="106" fillId="15" borderId="11" xfId="0" applyNumberFormat="1" applyFont="1" applyFill="1" applyBorder="1" applyAlignment="1">
      <alignment vertical="center" wrapText="1"/>
    </xf>
    <xf numFmtId="174" fontId="106" fillId="15" borderId="11" xfId="0" applyNumberFormat="1" applyFont="1" applyFill="1" applyBorder="1" applyAlignment="1">
      <alignment vertical="center" wrapText="1"/>
    </xf>
    <xf numFmtId="4" fontId="108" fillId="0" borderId="51" xfId="0" applyNumberFormat="1" applyFont="1" applyFill="1" applyBorder="1" applyAlignment="1">
      <alignment horizontal="right" vertical="center"/>
    </xf>
    <xf numFmtId="2" fontId="3" fillId="15" borderId="11" xfId="6" applyNumberFormat="1" applyFont="1" applyFill="1" applyBorder="1" applyAlignment="1">
      <alignment horizontal="center" vertical="center" wrapText="1"/>
    </xf>
    <xf numFmtId="0" fontId="3" fillId="0" borderId="5" xfId="6" applyFont="1" applyFill="1" applyBorder="1" applyAlignment="1">
      <alignment horizontal="center" vertical="center" wrapText="1"/>
    </xf>
    <xf numFmtId="0" fontId="14" fillId="0" borderId="30" xfId="0" applyFont="1" applyFill="1" applyBorder="1" applyAlignment="1">
      <alignment horizontal="center" vertical="center"/>
    </xf>
    <xf numFmtId="0" fontId="18" fillId="0" borderId="31" xfId="0" applyFont="1" applyFill="1" applyBorder="1" applyAlignment="1">
      <alignment vertical="center"/>
    </xf>
    <xf numFmtId="3" fontId="3" fillId="14" borderId="3" xfId="16" applyNumberFormat="1" applyFont="1" applyFill="1" applyBorder="1" applyAlignment="1">
      <alignment horizontal="center" vertical="center" wrapText="1"/>
    </xf>
    <xf numFmtId="4" fontId="3" fillId="0" borderId="3" xfId="6" applyNumberFormat="1" applyFont="1" applyFill="1" applyBorder="1" applyAlignment="1">
      <alignment horizontal="right" vertical="center"/>
    </xf>
    <xf numFmtId="4" fontId="3" fillId="0" borderId="3" xfId="6" applyNumberFormat="1" applyFont="1" applyFill="1" applyBorder="1" applyAlignment="1">
      <alignment horizontal="center" vertical="center"/>
    </xf>
    <xf numFmtId="4" fontId="3" fillId="0" borderId="3" xfId="16" applyNumberFormat="1" applyFont="1" applyFill="1" applyBorder="1" applyAlignment="1">
      <alignment horizontal="center" vertical="center"/>
    </xf>
    <xf numFmtId="3" fontId="3" fillId="0" borderId="3" xfId="16" applyNumberFormat="1" applyFont="1" applyFill="1" applyBorder="1" applyAlignment="1">
      <alignment horizontal="center" vertical="center"/>
    </xf>
    <xf numFmtId="4" fontId="3" fillId="0" borderId="3" xfId="16" applyNumberFormat="1" applyFont="1" applyFill="1" applyBorder="1" applyAlignment="1">
      <alignment horizontal="center" vertical="center" wrapText="1"/>
    </xf>
    <xf numFmtId="4" fontId="19" fillId="0" borderId="11" xfId="0" applyNumberFormat="1" applyFont="1" applyFill="1" applyBorder="1" applyAlignment="1">
      <alignment horizontal="right" vertical="center"/>
    </xf>
    <xf numFmtId="0" fontId="3" fillId="0" borderId="5" xfId="6" applyFont="1" applyBorder="1" applyAlignment="1">
      <alignment horizontal="left" vertical="center" wrapText="1"/>
    </xf>
    <xf numFmtId="0" fontId="3" fillId="0" borderId="3" xfId="16" applyFont="1" applyFill="1" applyBorder="1" applyAlignment="1">
      <alignment horizontal="left" vertical="center"/>
    </xf>
    <xf numFmtId="0" fontId="3" fillId="0" borderId="11" xfId="16" applyFont="1" applyFill="1" applyBorder="1" applyAlignment="1">
      <alignment horizontal="left" vertical="center"/>
    </xf>
    <xf numFmtId="4" fontId="3" fillId="0" borderId="11" xfId="10" applyNumberFormat="1" applyFont="1" applyFill="1" applyBorder="1" applyAlignment="1">
      <alignment horizontal="center" vertical="center" wrapText="1"/>
    </xf>
    <xf numFmtId="0" fontId="3" fillId="0" borderId="4" xfId="10" applyFont="1" applyFill="1" applyBorder="1" applyAlignment="1">
      <alignment horizontal="left" vertical="center" wrapText="1"/>
    </xf>
    <xf numFmtId="0" fontId="3" fillId="15" borderId="8" xfId="10" applyFont="1" applyFill="1" applyBorder="1" applyAlignment="1">
      <alignment horizontal="left" vertical="center" wrapText="1"/>
    </xf>
    <xf numFmtId="0" fontId="3" fillId="0" borderId="5" xfId="16" applyFont="1" applyFill="1" applyBorder="1" applyAlignment="1">
      <alignment horizontal="left" vertical="center"/>
    </xf>
    <xf numFmtId="3" fontId="3" fillId="0" borderId="5" xfId="0" applyNumberFormat="1" applyFont="1" applyFill="1" applyBorder="1" applyAlignment="1">
      <alignment horizontal="center" vertical="center" wrapText="1"/>
    </xf>
    <xf numFmtId="4" fontId="3" fillId="0" borderId="5" xfId="6" applyNumberFormat="1" applyFont="1" applyFill="1" applyBorder="1" applyAlignment="1">
      <alignment horizontal="right" vertical="center" wrapText="1"/>
    </xf>
    <xf numFmtId="3" fontId="3" fillId="14" borderId="5" xfId="16" applyNumberFormat="1"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7" xfId="10" applyFont="1" applyFill="1" applyBorder="1" applyAlignment="1">
      <alignment horizontal="left" vertical="center" wrapText="1"/>
    </xf>
    <xf numFmtId="4" fontId="14" fillId="0" borderId="30" xfId="0" applyNumberFormat="1" applyFont="1" applyFill="1" applyBorder="1" applyAlignment="1">
      <alignment horizontal="right" vertical="center"/>
    </xf>
    <xf numFmtId="4" fontId="109" fillId="0" borderId="30" xfId="0" applyNumberFormat="1" applyFont="1" applyFill="1" applyBorder="1" applyAlignment="1">
      <alignment horizontal="right" vertical="center"/>
    </xf>
    <xf numFmtId="177" fontId="3" fillId="0" borderId="11" xfId="0" applyNumberFormat="1" applyFont="1" applyFill="1" applyBorder="1" applyAlignment="1">
      <alignment horizontal="center" vertical="center"/>
    </xf>
    <xf numFmtId="4" fontId="3" fillId="15" borderId="5" xfId="16" applyNumberFormat="1" applyFont="1" applyFill="1" applyBorder="1" applyAlignment="1">
      <alignment horizontal="right" vertical="center" wrapText="1"/>
    </xf>
    <xf numFmtId="0" fontId="3" fillId="0" borderId="3" xfId="16" applyFont="1" applyFill="1" applyBorder="1" applyAlignment="1">
      <alignment horizontal="left" vertical="center" textRotation="90" wrapText="1"/>
    </xf>
    <xf numFmtId="0" fontId="3" fillId="0" borderId="3" xfId="6" applyFont="1" applyFill="1" applyBorder="1" applyAlignment="1">
      <alignment horizontal="left" vertical="center" wrapText="1"/>
    </xf>
    <xf numFmtId="0" fontId="3" fillId="0" borderId="11" xfId="16" applyFont="1" applyFill="1" applyBorder="1" applyAlignment="1">
      <alignment horizontal="left" vertical="center" textRotation="90" wrapText="1"/>
    </xf>
    <xf numFmtId="0" fontId="18" fillId="0" borderId="11" xfId="16" applyFont="1" applyFill="1" applyBorder="1" applyAlignment="1">
      <alignment horizontal="left" vertical="center" textRotation="90" wrapText="1"/>
    </xf>
    <xf numFmtId="0" fontId="18" fillId="0" borderId="5" xfId="16" applyFont="1" applyFill="1" applyBorder="1" applyAlignment="1">
      <alignment horizontal="left" vertical="center" textRotation="90" wrapText="1"/>
    </xf>
    <xf numFmtId="0" fontId="3" fillId="0" borderId="4" xfId="0" applyNumberFormat="1" applyFont="1" applyFill="1" applyBorder="1" applyAlignment="1">
      <alignment horizontal="left" vertical="center" wrapText="1"/>
    </xf>
    <xf numFmtId="4" fontId="96" fillId="15" borderId="11" xfId="10" applyNumberFormat="1" applyFont="1" applyFill="1" applyBorder="1" applyAlignment="1">
      <alignment horizontal="center" vertical="center" wrapText="1"/>
    </xf>
    <xf numFmtId="3" fontId="47" fillId="7" borderId="23" xfId="15" applyNumberFormat="1" applyFont="1" applyFill="1" applyBorder="1" applyAlignment="1">
      <alignment horizontal="center" vertical="center" wrapText="1"/>
    </xf>
    <xf numFmtId="3" fontId="47" fillId="2" borderId="27" xfId="3" applyNumberFormat="1" applyFont="1" applyFill="1" applyBorder="1" applyAlignment="1">
      <alignment horizontal="center" vertical="center"/>
    </xf>
    <xf numFmtId="3" fontId="47" fillId="2" borderId="48" xfId="3" applyNumberFormat="1" applyFont="1" applyFill="1" applyBorder="1" applyAlignment="1">
      <alignment horizontal="center" vertical="center"/>
    </xf>
    <xf numFmtId="3" fontId="47" fillId="13" borderId="27" xfId="3" applyNumberFormat="1" applyFont="1" applyFill="1" applyBorder="1" applyAlignment="1">
      <alignment horizontal="center" vertical="center"/>
    </xf>
    <xf numFmtId="3" fontId="47" fillId="13" borderId="48" xfId="3" applyNumberFormat="1" applyFont="1" applyFill="1" applyBorder="1" applyAlignment="1">
      <alignment horizontal="center" vertical="center"/>
    </xf>
    <xf numFmtId="3" fontId="47" fillId="7" borderId="49" xfId="15" applyNumberFormat="1" applyFont="1" applyFill="1" applyBorder="1" applyAlignment="1">
      <alignment horizontal="center" vertical="center" wrapText="1"/>
    </xf>
    <xf numFmtId="3" fontId="47" fillId="6" borderId="3" xfId="3" applyNumberFormat="1" applyFont="1" applyFill="1" applyBorder="1" applyAlignment="1">
      <alignment horizontal="center" vertical="center"/>
    </xf>
    <xf numFmtId="3" fontId="47" fillId="6" borderId="4" xfId="3" applyNumberFormat="1" applyFont="1" applyFill="1" applyBorder="1" applyAlignment="1">
      <alignment horizontal="center" vertical="center"/>
    </xf>
    <xf numFmtId="3" fontId="47" fillId="4" borderId="3" xfId="3" applyNumberFormat="1" applyFont="1" applyFill="1" applyBorder="1" applyAlignment="1">
      <alignment horizontal="center" vertical="center"/>
    </xf>
    <xf numFmtId="3" fontId="47" fillId="4" borderId="4" xfId="3" applyNumberFormat="1" applyFont="1" applyFill="1" applyBorder="1" applyAlignment="1">
      <alignment horizontal="center" vertical="center"/>
    </xf>
    <xf numFmtId="3" fontId="47" fillId="11" borderId="3" xfId="3" applyNumberFormat="1" applyFont="1" applyFill="1" applyBorder="1" applyAlignment="1">
      <alignment horizontal="center" vertical="center"/>
    </xf>
    <xf numFmtId="3" fontId="47" fillId="11" borderId="4" xfId="3" applyNumberFormat="1" applyFont="1" applyFill="1" applyBorder="1" applyAlignment="1">
      <alignment horizontal="center" vertical="center"/>
    </xf>
    <xf numFmtId="3" fontId="47" fillId="7" borderId="16" xfId="15" applyNumberFormat="1" applyFont="1" applyFill="1" applyBorder="1" applyAlignment="1">
      <alignment horizontal="center" vertical="center" wrapText="1"/>
    </xf>
    <xf numFmtId="3" fontId="47" fillId="2" borderId="11" xfId="3" applyNumberFormat="1" applyFont="1" applyFill="1" applyBorder="1" applyAlignment="1">
      <alignment horizontal="center" vertical="center"/>
    </xf>
    <xf numFmtId="3" fontId="47" fillId="13" borderId="11" xfId="3" applyNumberFormat="1" applyFont="1" applyFill="1" applyBorder="1" applyAlignment="1">
      <alignment horizontal="center" vertical="center"/>
    </xf>
    <xf numFmtId="3" fontId="47" fillId="6" borderId="11" xfId="3" applyNumberFormat="1" applyFont="1" applyFill="1" applyBorder="1" applyAlignment="1">
      <alignment horizontal="center" vertical="center"/>
    </xf>
    <xf numFmtId="3" fontId="47" fillId="6" borderId="8" xfId="3" applyNumberFormat="1" applyFont="1" applyFill="1" applyBorder="1" applyAlignment="1">
      <alignment horizontal="center" vertical="center"/>
    </xf>
    <xf numFmtId="3" fontId="47" fillId="4" borderId="11" xfId="3" applyNumberFormat="1" applyFont="1" applyFill="1" applyBorder="1" applyAlignment="1">
      <alignment horizontal="center" vertical="center"/>
    </xf>
    <xf numFmtId="3" fontId="47" fillId="4" borderId="8" xfId="3" applyNumberFormat="1" applyFont="1" applyFill="1" applyBorder="1" applyAlignment="1">
      <alignment horizontal="center" vertical="center"/>
    </xf>
    <xf numFmtId="3" fontId="47" fillId="11" borderId="11" xfId="3" applyNumberFormat="1" applyFont="1" applyFill="1" applyBorder="1" applyAlignment="1">
      <alignment horizontal="center" vertical="center"/>
    </xf>
    <xf numFmtId="3" fontId="47" fillId="11" borderId="8" xfId="3" applyNumberFormat="1" applyFont="1" applyFill="1" applyBorder="1" applyAlignment="1">
      <alignment horizontal="center" vertical="center"/>
    </xf>
    <xf numFmtId="3" fontId="47" fillId="7" borderId="16" xfId="15" applyNumberFormat="1" applyFont="1" applyFill="1" applyBorder="1" applyAlignment="1">
      <alignment horizontal="center" vertical="center"/>
    </xf>
    <xf numFmtId="3" fontId="47" fillId="2" borderId="20" xfId="3" applyNumberFormat="1" applyFont="1" applyFill="1" applyBorder="1" applyAlignment="1">
      <alignment horizontal="center" vertical="center"/>
    </xf>
    <xf numFmtId="3" fontId="47" fillId="13" borderId="20" xfId="3" applyNumberFormat="1" applyFont="1" applyFill="1" applyBorder="1" applyAlignment="1">
      <alignment horizontal="center" vertical="center"/>
    </xf>
    <xf numFmtId="3" fontId="47" fillId="7" borderId="38" xfId="15" applyNumberFormat="1" applyFont="1" applyFill="1" applyBorder="1" applyAlignment="1">
      <alignment horizontal="center" vertical="center" wrapText="1"/>
    </xf>
    <xf numFmtId="3" fontId="47" fillId="7" borderId="50" xfId="15" applyNumberFormat="1" applyFont="1" applyFill="1" applyBorder="1" applyAlignment="1">
      <alignment horizontal="center" vertical="center" wrapText="1"/>
    </xf>
    <xf numFmtId="3" fontId="47" fillId="2" borderId="32" xfId="3" applyNumberFormat="1" applyFont="1" applyFill="1" applyBorder="1" applyAlignment="1">
      <alignment horizontal="center" vertical="center"/>
    </xf>
    <xf numFmtId="3" fontId="47" fillId="2" borderId="17" xfId="3" applyNumberFormat="1" applyFont="1" applyFill="1" applyBorder="1" applyAlignment="1">
      <alignment horizontal="center" vertical="center"/>
    </xf>
    <xf numFmtId="3" fontId="47" fillId="13" borderId="32" xfId="3" applyNumberFormat="1" applyFont="1" applyFill="1" applyBorder="1" applyAlignment="1">
      <alignment horizontal="center" vertical="center"/>
    </xf>
    <xf numFmtId="3" fontId="47" fillId="13" borderId="17" xfId="3" applyNumberFormat="1" applyFont="1" applyFill="1" applyBorder="1" applyAlignment="1">
      <alignment horizontal="center" vertical="center"/>
    </xf>
    <xf numFmtId="3" fontId="47" fillId="7" borderId="6" xfId="15" applyNumberFormat="1" applyFont="1" applyFill="1" applyBorder="1" applyAlignment="1">
      <alignment horizontal="center" vertical="center" wrapText="1"/>
    </xf>
    <xf numFmtId="3" fontId="47" fillId="6" borderId="5" xfId="3" applyNumberFormat="1" applyFont="1" applyFill="1" applyBorder="1" applyAlignment="1">
      <alignment horizontal="center" vertical="center"/>
    </xf>
    <xf numFmtId="3" fontId="47" fillId="6" borderId="7" xfId="3" applyNumberFormat="1" applyFont="1" applyFill="1" applyBorder="1" applyAlignment="1">
      <alignment horizontal="center" vertical="center"/>
    </xf>
    <xf numFmtId="3" fontId="47" fillId="4" borderId="5" xfId="3" applyNumberFormat="1" applyFont="1" applyFill="1" applyBorder="1" applyAlignment="1">
      <alignment horizontal="center" vertical="center"/>
    </xf>
    <xf numFmtId="3" fontId="47" fillId="4" borderId="7" xfId="3" applyNumberFormat="1" applyFont="1" applyFill="1" applyBorder="1" applyAlignment="1">
      <alignment horizontal="center" vertical="center"/>
    </xf>
    <xf numFmtId="3" fontId="47" fillId="7" borderId="6" xfId="15" applyNumberFormat="1" applyFont="1" applyFill="1" applyBorder="1" applyAlignment="1">
      <alignment horizontal="center" wrapText="1"/>
    </xf>
    <xf numFmtId="3" fontId="47" fillId="11" borderId="5" xfId="3" applyNumberFormat="1" applyFont="1" applyFill="1" applyBorder="1" applyAlignment="1">
      <alignment horizontal="center"/>
    </xf>
    <xf numFmtId="3" fontId="47" fillId="11" borderId="7" xfId="3" applyNumberFormat="1" applyFont="1" applyFill="1" applyBorder="1" applyAlignment="1">
      <alignment horizontal="center"/>
    </xf>
    <xf numFmtId="4" fontId="47" fillId="7" borderId="19" xfId="15" applyNumberFormat="1" applyFont="1" applyFill="1" applyBorder="1" applyAlignment="1">
      <alignment vertical="center"/>
    </xf>
    <xf numFmtId="4" fontId="47" fillId="2" borderId="4" xfId="15" applyNumberFormat="1" applyFont="1" applyFill="1" applyBorder="1" applyAlignment="1">
      <alignment vertical="center"/>
    </xf>
    <xf numFmtId="4" fontId="47" fillId="7" borderId="11" xfId="15" applyNumberFormat="1" applyFont="1" applyFill="1" applyBorder="1" applyAlignment="1">
      <alignment vertical="center"/>
    </xf>
    <xf numFmtId="4" fontId="47" fillId="2" borderId="8" xfId="15" applyNumberFormat="1" applyFont="1" applyFill="1" applyBorder="1" applyAlignment="1">
      <alignment vertical="center"/>
    </xf>
    <xf numFmtId="4" fontId="47" fillId="7" borderId="11" xfId="15" applyNumberFormat="1" applyFont="1" applyFill="1" applyBorder="1" applyAlignment="1">
      <alignment horizontal="right" vertical="center"/>
    </xf>
    <xf numFmtId="4" fontId="47" fillId="2" borderId="8" xfId="15" applyNumberFormat="1" applyFont="1" applyFill="1" applyBorder="1" applyAlignment="1" applyProtection="1">
      <alignment horizontal="right" vertical="center"/>
    </xf>
    <xf numFmtId="0" fontId="79" fillId="4" borderId="16" xfId="15" applyNumberFormat="1" applyFont="1" applyFill="1" applyBorder="1" applyAlignment="1">
      <alignment horizontal="left" vertical="center"/>
    </xf>
    <xf numFmtId="0" fontId="79" fillId="4" borderId="11" xfId="15" applyNumberFormat="1" applyFont="1" applyFill="1" applyBorder="1" applyAlignment="1">
      <alignment horizontal="left" vertical="center"/>
    </xf>
    <xf numFmtId="0" fontId="47" fillId="7" borderId="11" xfId="15" applyNumberFormat="1" applyFont="1" applyFill="1" applyBorder="1" applyAlignment="1">
      <alignment vertical="center"/>
    </xf>
    <xf numFmtId="0" fontId="47" fillId="4" borderId="11" xfId="15" applyNumberFormat="1" applyFont="1" applyFill="1" applyBorder="1"/>
    <xf numFmtId="0" fontId="47" fillId="4" borderId="8" xfId="15" applyNumberFormat="1" applyFont="1" applyFill="1" applyBorder="1"/>
    <xf numFmtId="4" fontId="47" fillId="2" borderId="8" xfId="15" applyNumberFormat="1" applyFont="1" applyFill="1" applyBorder="1" applyAlignment="1">
      <alignment horizontal="right" vertical="center"/>
    </xf>
    <xf numFmtId="0" fontId="47" fillId="7" borderId="11" xfId="15" applyNumberFormat="1" applyFont="1" applyFill="1" applyBorder="1" applyAlignment="1">
      <alignment horizontal="right" vertical="center"/>
    </xf>
    <xf numFmtId="2" fontId="47" fillId="7" borderId="11" xfId="15" applyNumberFormat="1" applyFont="1" applyFill="1" applyBorder="1" applyAlignment="1">
      <alignment vertical="center"/>
    </xf>
    <xf numFmtId="3" fontId="47" fillId="7" borderId="11" xfId="15" applyNumberFormat="1" applyFont="1" applyFill="1" applyBorder="1" applyAlignment="1">
      <alignment vertical="center"/>
    </xf>
    <xf numFmtId="3" fontId="47" fillId="2" borderId="8" xfId="15" applyNumberFormat="1" applyFont="1" applyFill="1" applyBorder="1" applyAlignment="1">
      <alignment vertical="center"/>
    </xf>
    <xf numFmtId="0" fontId="79" fillId="4" borderId="6" xfId="15" applyNumberFormat="1" applyFont="1" applyFill="1" applyBorder="1" applyAlignment="1">
      <alignment horizontal="left" vertical="center"/>
    </xf>
    <xf numFmtId="0" fontId="79" fillId="4" borderId="5" xfId="15" applyNumberFormat="1" applyFont="1" applyFill="1" applyBorder="1" applyAlignment="1">
      <alignment horizontal="left" vertical="center"/>
    </xf>
    <xf numFmtId="0" fontId="47" fillId="7" borderId="5" xfId="15" applyNumberFormat="1" applyFont="1" applyFill="1" applyBorder="1" applyAlignment="1">
      <alignment vertical="center"/>
    </xf>
    <xf numFmtId="0" fontId="79" fillId="4" borderId="5" xfId="15" applyNumberFormat="1" applyFont="1" applyFill="1" applyBorder="1" applyAlignment="1">
      <alignment horizontal="center"/>
    </xf>
    <xf numFmtId="0" fontId="47" fillId="4" borderId="5" xfId="15" applyNumberFormat="1" applyFont="1" applyFill="1" applyBorder="1"/>
    <xf numFmtId="0" fontId="47" fillId="4" borderId="7" xfId="15" applyNumberFormat="1" applyFont="1" applyFill="1" applyBorder="1"/>
    <xf numFmtId="3" fontId="79" fillId="0" borderId="45" xfId="15" applyNumberFormat="1" applyFont="1" applyFill="1" applyBorder="1" applyAlignment="1">
      <alignment horizontal="center" vertical="center"/>
    </xf>
    <xf numFmtId="3" fontId="47" fillId="0" borderId="0" xfId="15" applyNumberFormat="1" applyFont="1"/>
    <xf numFmtId="3" fontId="79" fillId="4" borderId="11" xfId="15" applyNumberFormat="1" applyFont="1" applyFill="1" applyBorder="1" applyAlignment="1">
      <alignment horizontal="center" vertical="center"/>
    </xf>
    <xf numFmtId="3" fontId="79" fillId="4" borderId="8" xfId="15" applyNumberFormat="1" applyFont="1" applyFill="1" applyBorder="1" applyAlignment="1">
      <alignment horizontal="center" vertical="center"/>
    </xf>
    <xf numFmtId="3" fontId="79" fillId="0" borderId="45" xfId="15" applyNumberFormat="1" applyFont="1" applyFill="1" applyBorder="1" applyAlignment="1">
      <alignment vertical="center"/>
    </xf>
    <xf numFmtId="3" fontId="79" fillId="0" borderId="0" xfId="15" applyNumberFormat="1" applyFont="1" applyBorder="1" applyAlignment="1">
      <alignment horizontal="left" vertical="center" wrapText="1"/>
    </xf>
    <xf numFmtId="3" fontId="47" fillId="7" borderId="5" xfId="15" applyNumberFormat="1" applyFont="1" applyFill="1" applyBorder="1" applyAlignment="1">
      <alignment vertical="center"/>
    </xf>
    <xf numFmtId="3" fontId="47" fillId="2" borderId="7" xfId="15" applyNumberFormat="1" applyFont="1" applyFill="1" applyBorder="1" applyAlignment="1">
      <alignment vertical="center"/>
    </xf>
    <xf numFmtId="3" fontId="79" fillId="7" borderId="5" xfId="15" applyNumberFormat="1" applyFont="1" applyFill="1" applyBorder="1" applyAlignment="1">
      <alignment vertical="center" wrapText="1"/>
    </xf>
    <xf numFmtId="3" fontId="79" fillId="4" borderId="5" xfId="15" applyNumberFormat="1" applyFont="1" applyFill="1" applyBorder="1" applyAlignment="1">
      <alignment horizontal="center" vertical="center"/>
    </xf>
    <xf numFmtId="3" fontId="79" fillId="4" borderId="7" xfId="15" applyNumberFormat="1" applyFont="1" applyFill="1" applyBorder="1" applyAlignment="1">
      <alignment horizontal="center" vertical="center"/>
    </xf>
    <xf numFmtId="3" fontId="47" fillId="0" borderId="45" xfId="15" applyNumberFormat="1" applyFont="1" applyFill="1" applyBorder="1"/>
    <xf numFmtId="3" fontId="47" fillId="7" borderId="2" xfId="15" applyNumberFormat="1" applyFont="1" applyFill="1" applyBorder="1" applyAlignment="1">
      <alignment horizontal="center" vertical="center"/>
    </xf>
    <xf numFmtId="3" fontId="47" fillId="7" borderId="3" xfId="15" applyNumberFormat="1" applyFont="1" applyFill="1" applyBorder="1" applyAlignment="1">
      <alignment horizontal="center" vertical="center"/>
    </xf>
    <xf numFmtId="3" fontId="47" fillId="7" borderId="4" xfId="3" applyNumberFormat="1" applyFont="1" applyFill="1" applyBorder="1" applyAlignment="1">
      <alignment horizontal="center" vertical="center"/>
    </xf>
    <xf numFmtId="3" fontId="47" fillId="12" borderId="2" xfId="15" applyNumberFormat="1" applyFont="1" applyFill="1" applyBorder="1" applyAlignment="1">
      <alignment horizontal="center" vertical="center"/>
    </xf>
    <xf numFmtId="3" fontId="47" fillId="12" borderId="3" xfId="15" applyNumberFormat="1" applyFont="1" applyFill="1" applyBorder="1" applyAlignment="1">
      <alignment horizontal="center" vertical="center"/>
    </xf>
    <xf numFmtId="3" fontId="47" fillId="12" borderId="4" xfId="3" applyNumberFormat="1" applyFont="1" applyFill="1" applyBorder="1" applyAlignment="1">
      <alignment horizontal="center" vertical="center"/>
    </xf>
    <xf numFmtId="3" fontId="47" fillId="7" borderId="11" xfId="15" applyNumberFormat="1" applyFont="1" applyFill="1" applyBorder="1" applyAlignment="1">
      <alignment horizontal="center" vertical="center"/>
    </xf>
    <xf numFmtId="3" fontId="47" fillId="7" borderId="11" xfId="15" applyNumberFormat="1" applyFont="1" applyFill="1" applyBorder="1" applyAlignment="1" applyProtection="1">
      <alignment horizontal="center" vertical="center"/>
    </xf>
    <xf numFmtId="3" fontId="47" fillId="7" borderId="8" xfId="3" applyNumberFormat="1" applyFont="1" applyFill="1" applyBorder="1" applyAlignment="1">
      <alignment horizontal="center" vertical="center"/>
    </xf>
    <xf numFmtId="3" fontId="47" fillId="12" borderId="16" xfId="15" applyNumberFormat="1" applyFont="1" applyFill="1" applyBorder="1" applyAlignment="1">
      <alignment horizontal="center" vertical="center"/>
    </xf>
    <xf numFmtId="3" fontId="47" fillId="12" borderId="11" xfId="15" applyNumberFormat="1" applyFont="1" applyFill="1" applyBorder="1" applyAlignment="1">
      <alignment horizontal="center" vertical="center"/>
    </xf>
    <xf numFmtId="3" fontId="47" fillId="12" borderId="11" xfId="15" applyNumberFormat="1" applyFont="1" applyFill="1" applyBorder="1" applyAlignment="1" applyProtection="1">
      <alignment horizontal="center" vertical="center"/>
    </xf>
    <xf numFmtId="3" fontId="47" fillId="12" borderId="8" xfId="3" applyNumberFormat="1" applyFont="1" applyFill="1" applyBorder="1" applyAlignment="1">
      <alignment horizontal="center" vertical="center"/>
    </xf>
    <xf numFmtId="3" fontId="47" fillId="7" borderId="8" xfId="15" applyNumberFormat="1" applyFont="1" applyFill="1" applyBorder="1" applyAlignment="1">
      <alignment horizontal="center" vertical="center"/>
    </xf>
    <xf numFmtId="3" fontId="47" fillId="12" borderId="8" xfId="15" applyNumberFormat="1" applyFont="1" applyFill="1" applyBorder="1" applyAlignment="1">
      <alignment horizontal="center" vertical="center"/>
    </xf>
    <xf numFmtId="3" fontId="47" fillId="7" borderId="6" xfId="15" applyNumberFormat="1" applyFont="1" applyFill="1" applyBorder="1" applyAlignment="1">
      <alignment horizontal="center" vertical="center"/>
    </xf>
    <xf numFmtId="3" fontId="47" fillId="7" borderId="5" xfId="15" applyNumberFormat="1" applyFont="1" applyFill="1" applyBorder="1" applyAlignment="1">
      <alignment horizontal="center" vertical="center"/>
    </xf>
    <xf numFmtId="3" fontId="47" fillId="7" borderId="7" xfId="15" applyNumberFormat="1" applyFont="1" applyFill="1" applyBorder="1" applyAlignment="1">
      <alignment horizontal="center" vertical="center"/>
    </xf>
    <xf numFmtId="3" fontId="47" fillId="12" borderId="6" xfId="15" applyNumberFormat="1" applyFont="1" applyFill="1" applyBorder="1" applyAlignment="1">
      <alignment horizontal="center" vertical="center"/>
    </xf>
    <xf numFmtId="3" fontId="47" fillId="12" borderId="5" xfId="15" applyNumberFormat="1" applyFont="1" applyFill="1" applyBorder="1" applyAlignment="1">
      <alignment horizontal="center" vertical="center"/>
    </xf>
    <xf numFmtId="3" fontId="47" fillId="12" borderId="7" xfId="15" applyNumberFormat="1" applyFont="1" applyFill="1" applyBorder="1" applyAlignment="1">
      <alignment horizontal="center" vertical="center"/>
    </xf>
    <xf numFmtId="3" fontId="79" fillId="7" borderId="16" xfId="18" applyNumberFormat="1" applyFont="1" applyFill="1" applyBorder="1" applyAlignment="1">
      <alignment horizontal="center" vertical="center" wrapText="1"/>
    </xf>
    <xf numFmtId="3" fontId="79" fillId="2" borderId="11" xfId="18" applyNumberFormat="1" applyFont="1" applyFill="1" applyBorder="1" applyAlignment="1">
      <alignment horizontal="center" vertical="center" wrapText="1"/>
    </xf>
    <xf numFmtId="3" fontId="79" fillId="2" borderId="8" xfId="15" applyNumberFormat="1" applyFont="1" applyFill="1" applyBorder="1" applyAlignment="1">
      <alignment horizontal="center" vertical="center"/>
    </xf>
    <xf numFmtId="3" fontId="79" fillId="12" borderId="11" xfId="18" applyNumberFormat="1" applyFont="1" applyFill="1" applyBorder="1" applyAlignment="1">
      <alignment horizontal="center" vertical="center" wrapText="1"/>
    </xf>
    <xf numFmtId="3" fontId="79" fillId="12" borderId="8" xfId="15" applyNumberFormat="1" applyFont="1" applyFill="1" applyBorder="1" applyAlignment="1">
      <alignment horizontal="center" vertical="center"/>
    </xf>
    <xf numFmtId="3" fontId="79" fillId="6" borderId="11" xfId="18" applyNumberFormat="1" applyFont="1" applyFill="1" applyBorder="1" applyAlignment="1">
      <alignment horizontal="center" vertical="center" wrapText="1"/>
    </xf>
    <xf numFmtId="3" fontId="79" fillId="6" borderId="8" xfId="15" applyNumberFormat="1" applyFont="1" applyFill="1" applyBorder="1" applyAlignment="1">
      <alignment horizontal="center" vertical="center"/>
    </xf>
    <xf numFmtId="3" fontId="79" fillId="4" borderId="11" xfId="18" applyNumberFormat="1" applyFont="1" applyFill="1" applyBorder="1" applyAlignment="1">
      <alignment horizontal="center" vertical="center" wrapText="1"/>
    </xf>
    <xf numFmtId="3" fontId="79" fillId="11" borderId="11" xfId="18" applyNumberFormat="1" applyFont="1" applyFill="1" applyBorder="1" applyAlignment="1">
      <alignment horizontal="center" vertical="center" wrapText="1"/>
    </xf>
    <xf numFmtId="3" fontId="79" fillId="11" borderId="8" xfId="15" applyNumberFormat="1" applyFont="1" applyFill="1" applyBorder="1" applyAlignment="1">
      <alignment horizontal="center" vertical="center"/>
    </xf>
    <xf numFmtId="3" fontId="79" fillId="7" borderId="6" xfId="18" applyNumberFormat="1" applyFont="1" applyFill="1" applyBorder="1" applyAlignment="1">
      <alignment horizontal="center" vertical="center" wrapText="1"/>
    </xf>
    <xf numFmtId="3" fontId="79" fillId="2" borderId="5" xfId="18" applyNumberFormat="1" applyFont="1" applyFill="1" applyBorder="1" applyAlignment="1">
      <alignment horizontal="center" vertical="center" wrapText="1"/>
    </xf>
    <xf numFmtId="3" fontId="79" fillId="2" borderId="7" xfId="15" applyNumberFormat="1" applyFont="1" applyFill="1" applyBorder="1" applyAlignment="1">
      <alignment horizontal="center" vertical="center"/>
    </xf>
    <xf numFmtId="3" fontId="79" fillId="12" borderId="5" xfId="18" applyNumberFormat="1" applyFont="1" applyFill="1" applyBorder="1" applyAlignment="1">
      <alignment horizontal="center" vertical="center" wrapText="1"/>
    </xf>
    <xf numFmtId="3" fontId="79" fillId="12" borderId="7" xfId="15" applyNumberFormat="1" applyFont="1" applyFill="1" applyBorder="1" applyAlignment="1">
      <alignment horizontal="center" vertical="center"/>
    </xf>
    <xf numFmtId="3" fontId="79" fillId="6" borderId="5" xfId="18" applyNumberFormat="1" applyFont="1" applyFill="1" applyBorder="1" applyAlignment="1">
      <alignment horizontal="center" vertical="center" wrapText="1"/>
    </xf>
    <xf numFmtId="3" fontId="79" fillId="6" borderId="7" xfId="15" applyNumberFormat="1" applyFont="1" applyFill="1" applyBorder="1" applyAlignment="1">
      <alignment horizontal="center" vertical="center"/>
    </xf>
    <xf numFmtId="3" fontId="79" fillId="4" borderId="5" xfId="18" applyNumberFormat="1" applyFont="1" applyFill="1" applyBorder="1" applyAlignment="1">
      <alignment horizontal="center" vertical="center" wrapText="1"/>
    </xf>
    <xf numFmtId="3" fontId="79" fillId="11" borderId="5" xfId="18" applyNumberFormat="1" applyFont="1" applyFill="1" applyBorder="1" applyAlignment="1">
      <alignment horizontal="center" vertical="center" wrapText="1"/>
    </xf>
    <xf numFmtId="3" fontId="79" fillId="11" borderId="7" xfId="15" applyNumberFormat="1" applyFont="1" applyFill="1" applyBorder="1" applyAlignment="1">
      <alignment horizontal="center" vertical="center"/>
    </xf>
    <xf numFmtId="0" fontId="79" fillId="2" borderId="37" xfId="15" applyFont="1" applyFill="1" applyBorder="1" applyAlignment="1">
      <alignment horizontal="center" vertical="center"/>
    </xf>
    <xf numFmtId="3" fontId="79" fillId="7" borderId="30" xfId="15" applyNumberFormat="1" applyFont="1" applyFill="1" applyBorder="1" applyAlignment="1">
      <alignment horizontal="center" vertical="center" wrapText="1"/>
    </xf>
    <xf numFmtId="3" fontId="79" fillId="2" borderId="31" xfId="15" applyNumberFormat="1" applyFont="1" applyFill="1" applyBorder="1" applyAlignment="1">
      <alignment horizontal="center" vertical="center" wrapText="1"/>
    </xf>
    <xf numFmtId="3" fontId="79" fillId="4" borderId="6" xfId="18" applyNumberFormat="1" applyFont="1" applyFill="1" applyBorder="1" applyAlignment="1">
      <alignment vertical="center"/>
    </xf>
    <xf numFmtId="3" fontId="79" fillId="4" borderId="5" xfId="18" applyNumberFormat="1" applyFont="1" applyFill="1" applyBorder="1" applyAlignment="1">
      <alignment vertical="center"/>
    </xf>
    <xf numFmtId="1" fontId="79" fillId="0" borderId="0" xfId="18" applyNumberFormat="1" applyFont="1" applyBorder="1" applyAlignment="1">
      <alignment horizontal="center" vertical="center"/>
    </xf>
    <xf numFmtId="0" fontId="47" fillId="0" borderId="0" xfId="15" applyFont="1" applyBorder="1"/>
    <xf numFmtId="0" fontId="47" fillId="0" borderId="0" xfId="15" applyFont="1"/>
    <xf numFmtId="3" fontId="79" fillId="7" borderId="6" xfId="15" applyNumberFormat="1" applyFont="1" applyFill="1" applyBorder="1" applyAlignment="1">
      <alignment horizontal="center" vertical="center" wrapText="1"/>
    </xf>
    <xf numFmtId="3" fontId="79" fillId="7" borderId="5" xfId="15" applyNumberFormat="1" applyFont="1" applyFill="1" applyBorder="1" applyAlignment="1">
      <alignment horizontal="center" vertical="center" wrapText="1"/>
    </xf>
    <xf numFmtId="3" fontId="79" fillId="12" borderId="6" xfId="15" applyNumberFormat="1" applyFont="1" applyFill="1" applyBorder="1" applyAlignment="1">
      <alignment horizontal="center" vertical="center" wrapText="1"/>
    </xf>
    <xf numFmtId="3" fontId="79" fillId="12" borderId="5" xfId="15" applyNumberFormat="1" applyFont="1" applyFill="1" applyBorder="1" applyAlignment="1">
      <alignment horizontal="center" vertical="center" wrapText="1"/>
    </xf>
    <xf numFmtId="3" fontId="97" fillId="7" borderId="5" xfId="13" applyNumberFormat="1" applyFont="1" applyFill="1" applyBorder="1" applyAlignment="1">
      <alignment horizontal="center" vertical="center" wrapText="1"/>
    </xf>
    <xf numFmtId="3" fontId="97" fillId="7" borderId="17" xfId="13" applyNumberFormat="1" applyFont="1" applyFill="1" applyBorder="1" applyAlignment="1">
      <alignment horizontal="center" vertical="center" wrapText="1"/>
    </xf>
    <xf numFmtId="3" fontId="97" fillId="6" borderId="6" xfId="13" applyNumberFormat="1" applyFont="1" applyFill="1" applyBorder="1" applyAlignment="1">
      <alignment horizontal="center" vertical="center" wrapText="1"/>
    </xf>
    <xf numFmtId="3" fontId="97" fillId="6" borderId="5" xfId="13" applyNumberFormat="1" applyFont="1" applyFill="1" applyBorder="1" applyAlignment="1">
      <alignment horizontal="center" vertical="center" wrapText="1"/>
    </xf>
    <xf numFmtId="3" fontId="97" fillId="6" borderId="7" xfId="13" applyNumberFormat="1" applyFont="1" applyFill="1" applyBorder="1" applyAlignment="1">
      <alignment horizontal="center" vertical="center" wrapText="1"/>
    </xf>
    <xf numFmtId="3" fontId="79" fillId="7" borderId="3" xfId="13" applyNumberFormat="1" applyFont="1" applyFill="1" applyBorder="1" applyAlignment="1">
      <alignment horizontal="center" vertical="center" wrapText="1"/>
    </xf>
    <xf numFmtId="3" fontId="79" fillId="7" borderId="3" xfId="13" applyNumberFormat="1" applyFont="1" applyFill="1" applyBorder="1" applyAlignment="1">
      <alignment horizontal="center" vertical="center"/>
    </xf>
    <xf numFmtId="3" fontId="97" fillId="7" borderId="4" xfId="13" applyNumberFormat="1" applyFont="1" applyFill="1" applyBorder="1" applyAlignment="1">
      <alignment horizontal="center" vertical="center" wrapText="1"/>
    </xf>
    <xf numFmtId="3" fontId="47" fillId="6" borderId="2" xfId="15" applyNumberFormat="1" applyFont="1" applyFill="1" applyBorder="1" applyAlignment="1">
      <alignment horizontal="center" vertical="center"/>
    </xf>
    <xf numFmtId="3" fontId="47" fillId="6" borderId="3" xfId="15" applyNumberFormat="1" applyFont="1" applyFill="1" applyBorder="1" applyAlignment="1">
      <alignment horizontal="center" vertical="center"/>
    </xf>
    <xf numFmtId="3" fontId="47" fillId="6" borderId="4" xfId="15" applyNumberFormat="1" applyFont="1" applyFill="1" applyBorder="1" applyAlignment="1">
      <alignment horizontal="center" vertical="center"/>
    </xf>
    <xf numFmtId="3" fontId="79" fillId="7" borderId="11" xfId="13" applyNumberFormat="1" applyFont="1" applyFill="1" applyBorder="1" applyAlignment="1">
      <alignment horizontal="center" vertical="center" wrapText="1"/>
    </xf>
    <xf numFmtId="3" fontId="79" fillId="7" borderId="11" xfId="13" applyNumberFormat="1" applyFont="1" applyFill="1" applyBorder="1" applyAlignment="1">
      <alignment horizontal="center" vertical="center"/>
    </xf>
    <xf numFmtId="3" fontId="97" fillId="7" borderId="8" xfId="13" applyNumberFormat="1" applyFont="1" applyFill="1" applyBorder="1" applyAlignment="1">
      <alignment horizontal="center" vertical="center" wrapText="1"/>
    </xf>
    <xf numFmtId="3" fontId="47" fillId="6" borderId="16" xfId="15" applyNumberFormat="1" applyFont="1" applyFill="1" applyBorder="1" applyAlignment="1">
      <alignment horizontal="center" vertical="center"/>
    </xf>
    <xf numFmtId="3" fontId="47" fillId="6" borderId="11" xfId="15" applyNumberFormat="1" applyFont="1" applyFill="1" applyBorder="1" applyAlignment="1">
      <alignment horizontal="center" vertical="center"/>
    </xf>
    <xf numFmtId="3" fontId="47" fillId="6" borderId="8" xfId="15" applyNumberFormat="1" applyFont="1" applyFill="1" applyBorder="1" applyAlignment="1">
      <alignment horizontal="center" vertical="center"/>
    </xf>
    <xf numFmtId="3" fontId="79" fillId="7" borderId="5" xfId="13" applyNumberFormat="1" applyFont="1" applyFill="1" applyBorder="1" applyAlignment="1">
      <alignment horizontal="center" vertical="center" wrapText="1"/>
    </xf>
    <xf numFmtId="3" fontId="79" fillId="7" borderId="5" xfId="13" applyNumberFormat="1" applyFont="1" applyFill="1" applyBorder="1" applyAlignment="1">
      <alignment horizontal="center" vertical="center"/>
    </xf>
    <xf numFmtId="3" fontId="97" fillId="7" borderId="7" xfId="13" applyNumberFormat="1" applyFont="1" applyFill="1" applyBorder="1" applyAlignment="1">
      <alignment horizontal="center" vertical="center" wrapText="1"/>
    </xf>
    <xf numFmtId="3" fontId="47" fillId="6" borderId="6" xfId="15" applyNumberFormat="1" applyFont="1" applyFill="1" applyBorder="1" applyAlignment="1">
      <alignment horizontal="center" vertical="center"/>
    </xf>
    <xf numFmtId="3" fontId="47" fillId="6" borderId="5" xfId="15" applyNumberFormat="1" applyFont="1" applyFill="1" applyBorder="1" applyAlignment="1">
      <alignment horizontal="center" vertical="center"/>
    </xf>
    <xf numFmtId="3" fontId="47" fillId="6" borderId="7" xfId="15" applyNumberFormat="1" applyFont="1" applyFill="1" applyBorder="1" applyAlignment="1">
      <alignment horizontal="center" vertical="center"/>
    </xf>
    <xf numFmtId="3" fontId="79" fillId="7" borderId="2" xfId="13" applyNumberFormat="1" applyFont="1" applyFill="1" applyBorder="1" applyAlignment="1">
      <alignment horizontal="center" vertical="center" wrapText="1"/>
    </xf>
    <xf numFmtId="3" fontId="79" fillId="7" borderId="16" xfId="13" applyNumberFormat="1" applyFont="1" applyFill="1" applyBorder="1" applyAlignment="1">
      <alignment horizontal="center" vertical="center" wrapText="1"/>
    </xf>
    <xf numFmtId="0" fontId="79" fillId="13" borderId="8" xfId="16" applyFont="1" applyFill="1" applyBorder="1" applyAlignment="1">
      <alignment vertical="center" wrapText="1"/>
    </xf>
    <xf numFmtId="0" fontId="79" fillId="13" borderId="7" xfId="16" applyFont="1" applyFill="1" applyBorder="1" applyAlignment="1">
      <alignment vertical="center" wrapText="1"/>
    </xf>
    <xf numFmtId="3" fontId="79" fillId="7" borderId="6" xfId="13" applyNumberFormat="1" applyFont="1" applyFill="1" applyBorder="1" applyAlignment="1">
      <alignment horizontal="center" vertical="center" wrapText="1"/>
    </xf>
    <xf numFmtId="3" fontId="47" fillId="0" borderId="0" xfId="15" applyNumberFormat="1" applyFont="1" applyBorder="1"/>
    <xf numFmtId="3" fontId="79" fillId="0" borderId="0" xfId="15" applyNumberFormat="1" applyFont="1" applyBorder="1"/>
    <xf numFmtId="0" fontId="79" fillId="0" borderId="16" xfId="11" applyFont="1" applyBorder="1" applyAlignment="1">
      <alignment horizontal="justify" vertical="center"/>
    </xf>
    <xf numFmtId="173" fontId="47" fillId="0" borderId="0" xfId="15" applyNumberFormat="1" applyFont="1" applyBorder="1"/>
    <xf numFmtId="0" fontId="79" fillId="0" borderId="16" xfId="11" applyFont="1" applyBorder="1" applyAlignment="1">
      <alignment wrapText="1"/>
    </xf>
    <xf numFmtId="14" fontId="47" fillId="0" borderId="0" xfId="15" applyNumberFormat="1" applyFont="1" applyBorder="1"/>
    <xf numFmtId="0" fontId="79" fillId="0" borderId="6" xfId="11" applyFont="1" applyBorder="1" applyAlignment="1">
      <alignment wrapText="1"/>
    </xf>
    <xf numFmtId="0" fontId="47" fillId="0" borderId="0" xfId="15" applyNumberFormat="1" applyFont="1"/>
    <xf numFmtId="4" fontId="3" fillId="3" borderId="2" xfId="15" applyNumberFormat="1" applyFont="1" applyFill="1" applyBorder="1" applyAlignment="1">
      <alignment vertical="center"/>
    </xf>
    <xf numFmtId="4" fontId="3" fillId="5" borderId="3" xfId="15" applyNumberFormat="1" applyFont="1" applyFill="1" applyBorder="1" applyAlignment="1">
      <alignment vertical="center"/>
    </xf>
    <xf numFmtId="4" fontId="3" fillId="6" borderId="3" xfId="15" applyNumberFormat="1" applyFont="1" applyFill="1" applyBorder="1" applyAlignment="1">
      <alignment vertical="center"/>
    </xf>
    <xf numFmtId="4" fontId="3" fillId="2" borderId="3" xfId="15" applyNumberFormat="1" applyFont="1" applyFill="1" applyBorder="1" applyAlignment="1">
      <alignment vertical="center"/>
    </xf>
    <xf numFmtId="4" fontId="3" fillId="8" borderId="3" xfId="15" applyNumberFormat="1" applyFont="1" applyFill="1" applyBorder="1" applyAlignment="1">
      <alignment vertical="center"/>
    </xf>
    <xf numFmtId="4" fontId="3" fillId="11" borderId="3" xfId="15" applyNumberFormat="1" applyFont="1" applyFill="1" applyBorder="1" applyAlignment="1">
      <alignment vertical="center"/>
    </xf>
    <xf numFmtId="4" fontId="3" fillId="14" borderId="4" xfId="15" applyNumberFormat="1" applyFont="1" applyFill="1" applyBorder="1" applyAlignment="1">
      <alignment vertical="center"/>
    </xf>
    <xf numFmtId="4" fontId="3" fillId="0" borderId="0" xfId="15" applyNumberFormat="1"/>
    <xf numFmtId="4" fontId="3" fillId="3" borderId="16" xfId="15" applyNumberFormat="1" applyFont="1" applyFill="1" applyBorder="1" applyAlignment="1">
      <alignment vertical="center"/>
    </xf>
    <xf numFmtId="4" fontId="3" fillId="5" borderId="11" xfId="15" applyNumberFormat="1" applyFont="1" applyFill="1" applyBorder="1" applyAlignment="1">
      <alignment vertical="center"/>
    </xf>
    <xf numFmtId="4" fontId="3" fillId="6" borderId="11" xfId="15" applyNumberFormat="1" applyFont="1" applyFill="1" applyBorder="1" applyAlignment="1">
      <alignment vertical="center"/>
    </xf>
    <xf numFmtId="4" fontId="3" fillId="2" borderId="19" xfId="15" applyNumberFormat="1" applyFont="1" applyFill="1" applyBorder="1" applyAlignment="1">
      <alignment vertical="center"/>
    </xf>
    <xf numFmtId="4" fontId="3" fillId="8" borderId="11" xfId="15" applyNumberFormat="1" applyFont="1" applyFill="1" applyBorder="1" applyAlignment="1">
      <alignment vertical="center"/>
    </xf>
    <xf numFmtId="4" fontId="3" fillId="11" borderId="11" xfId="15" applyNumberFormat="1" applyFont="1" applyFill="1" applyBorder="1" applyAlignment="1">
      <alignment vertical="center"/>
    </xf>
    <xf numFmtId="4" fontId="3" fillId="14" borderId="8" xfId="15" applyNumberFormat="1" applyFont="1" applyFill="1" applyBorder="1" applyAlignment="1">
      <alignment vertical="center"/>
    </xf>
    <xf numFmtId="4" fontId="3" fillId="3" borderId="16" xfId="15" applyNumberFormat="1" applyFont="1" applyFill="1" applyBorder="1" applyAlignment="1">
      <alignment horizontal="right" vertical="center"/>
    </xf>
    <xf numFmtId="4" fontId="3" fillId="2" borderId="11" xfId="15" applyNumberFormat="1" applyFont="1" applyFill="1" applyBorder="1" applyAlignment="1">
      <alignment vertical="center"/>
    </xf>
    <xf numFmtId="4" fontId="3" fillId="7" borderId="46" xfId="15" applyNumberFormat="1" applyFont="1" applyFill="1" applyBorder="1" applyAlignment="1">
      <alignment horizontal="right" vertical="center"/>
    </xf>
    <xf numFmtId="4" fontId="3" fillId="7" borderId="30" xfId="15" applyNumberFormat="1" applyFont="1" applyFill="1" applyBorder="1" applyAlignment="1">
      <alignment horizontal="right" vertical="center"/>
    </xf>
    <xf numFmtId="4" fontId="3" fillId="7" borderId="31" xfId="15" applyNumberFormat="1" applyFont="1" applyFill="1" applyBorder="1" applyAlignment="1">
      <alignment horizontal="right" vertical="center"/>
    </xf>
    <xf numFmtId="9" fontId="3" fillId="15" borderId="8" xfId="0" applyNumberFormat="1" applyFont="1" applyFill="1" applyBorder="1" applyAlignment="1">
      <alignment horizontal="center" vertical="center"/>
    </xf>
    <xf numFmtId="0" fontId="18" fillId="0" borderId="8" xfId="0" applyFont="1" applyFill="1" applyBorder="1" applyAlignment="1">
      <alignment horizontal="center" vertical="center"/>
    </xf>
    <xf numFmtId="0" fontId="3" fillId="0" borderId="8" xfId="10" applyFont="1" applyFill="1" applyBorder="1" applyAlignment="1">
      <alignment horizontal="center" vertical="center" wrapText="1"/>
    </xf>
    <xf numFmtId="0" fontId="3" fillId="15" borderId="8" xfId="10" applyFont="1" applyFill="1" applyBorder="1" applyAlignment="1">
      <alignment horizontal="center" vertical="center" wrapText="1"/>
    </xf>
    <xf numFmtId="0" fontId="3" fillId="15" borderId="8" xfId="0" applyNumberFormat="1" applyFont="1" applyFill="1" applyBorder="1" applyAlignment="1">
      <alignment vertical="center" wrapText="1"/>
    </xf>
    <xf numFmtId="178" fontId="3" fillId="0" borderId="11" xfId="19" applyNumberFormat="1" applyFont="1" applyFill="1" applyBorder="1" applyAlignment="1">
      <alignment horizontal="center" vertical="center"/>
    </xf>
    <xf numFmtId="2" fontId="3" fillId="0" borderId="11" xfId="19" applyNumberFormat="1" applyFont="1" applyFill="1" applyBorder="1" applyAlignment="1">
      <alignment horizontal="center" vertical="center"/>
    </xf>
    <xf numFmtId="0" fontId="6" fillId="0" borderId="11" xfId="6" applyFont="1" applyBorder="1" applyAlignment="1">
      <alignment horizontal="left" vertical="center" wrapText="1"/>
    </xf>
    <xf numFmtId="0" fontId="18" fillId="15" borderId="8" xfId="1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6" fillId="3" borderId="8" xfId="17" applyFont="1" applyFill="1" applyBorder="1" applyAlignment="1">
      <alignment vertical="center" wrapText="1"/>
    </xf>
    <xf numFmtId="3" fontId="14" fillId="0" borderId="30" xfId="0" applyNumberFormat="1" applyFont="1" applyFill="1" applyBorder="1" applyAlignment="1">
      <alignment horizontal="center" vertical="center"/>
    </xf>
    <xf numFmtId="0" fontId="3" fillId="0" borderId="5" xfId="0" applyNumberFormat="1" applyFont="1" applyFill="1" applyBorder="1" applyAlignment="1">
      <alignment horizontal="center" vertical="center" wrapText="1"/>
    </xf>
    <xf numFmtId="0" fontId="3" fillId="15" borderId="11" xfId="0" applyFont="1" applyFill="1" applyBorder="1" applyAlignment="1">
      <alignment horizontal="center" vertical="center" wrapText="1"/>
    </xf>
    <xf numFmtId="3" fontId="3" fillId="0" borderId="5" xfId="6" applyNumberFormat="1" applyFont="1" applyBorder="1" applyAlignment="1">
      <alignment horizontal="center" vertical="center"/>
    </xf>
    <xf numFmtId="4" fontId="3" fillId="0" borderId="5" xfId="6" applyNumberFormat="1" applyFont="1" applyBorder="1" applyAlignment="1">
      <alignment vertical="center"/>
    </xf>
    <xf numFmtId="0" fontId="17" fillId="0" borderId="51" xfId="0" applyFont="1" applyFill="1" applyBorder="1" applyAlignment="1">
      <alignment horizontal="center" vertical="center"/>
    </xf>
    <xf numFmtId="1" fontId="3" fillId="0" borderId="11" xfId="6" applyNumberFormat="1" applyFont="1" applyBorder="1" applyAlignment="1">
      <alignment horizontal="center" vertical="center"/>
    </xf>
    <xf numFmtId="0" fontId="3" fillId="0" borderId="5" xfId="6" applyFont="1" applyBorder="1" applyAlignment="1">
      <alignment horizontal="left" vertical="center"/>
    </xf>
    <xf numFmtId="4" fontId="16" fillId="0" borderId="30" xfId="0" applyNumberFormat="1" applyFont="1" applyFill="1" applyBorder="1" applyAlignment="1">
      <alignment vertical="center"/>
    </xf>
    <xf numFmtId="3" fontId="3" fillId="15" borderId="11" xfId="0" applyNumberFormat="1" applyFont="1" applyFill="1" applyBorder="1" applyAlignment="1">
      <alignment horizontal="center" vertical="center" wrapText="1"/>
    </xf>
    <xf numFmtId="1" fontId="3" fillId="15" borderId="11" xfId="10" applyNumberFormat="1" applyFont="1" applyFill="1" applyBorder="1" applyAlignment="1">
      <alignment horizontal="center" vertical="center" wrapText="1"/>
    </xf>
    <xf numFmtId="3" fontId="3" fillId="15" borderId="11" xfId="16" applyNumberFormat="1" applyFont="1" applyFill="1" applyBorder="1" applyAlignment="1">
      <alignment horizontal="center" vertical="center" wrapText="1"/>
    </xf>
    <xf numFmtId="0" fontId="3" fillId="15" borderId="11" xfId="16" applyFont="1" applyFill="1" applyBorder="1" applyAlignment="1">
      <alignment horizontal="left" vertical="center"/>
    </xf>
    <xf numFmtId="0" fontId="3" fillId="15" borderId="11" xfId="0" applyFont="1" applyFill="1" applyBorder="1" applyAlignment="1">
      <alignment horizontal="left" vertical="center" wrapText="1"/>
    </xf>
    <xf numFmtId="0" fontId="78" fillId="0" borderId="30" xfId="0" applyFont="1" applyFill="1" applyBorder="1" applyAlignment="1">
      <alignment horizontal="center" vertical="center"/>
    </xf>
    <xf numFmtId="4" fontId="78" fillId="0" borderId="30" xfId="0" applyNumberFormat="1" applyFont="1" applyFill="1" applyBorder="1" applyAlignment="1">
      <alignment horizontal="right" vertical="center"/>
    </xf>
    <xf numFmtId="4" fontId="18" fillId="15" borderId="11" xfId="16" applyNumberFormat="1" applyFont="1" applyFill="1" applyBorder="1" applyAlignment="1">
      <alignment horizontal="center" vertical="center"/>
    </xf>
    <xf numFmtId="3" fontId="18" fillId="15" borderId="11" xfId="16" applyNumberFormat="1" applyFont="1" applyFill="1" applyBorder="1" applyAlignment="1">
      <alignment horizontal="center" vertical="center"/>
    </xf>
    <xf numFmtId="4" fontId="18" fillId="15" borderId="11" xfId="16" applyNumberFormat="1" applyFont="1" applyFill="1" applyBorder="1" applyAlignment="1">
      <alignment horizontal="center" vertical="center" wrapText="1"/>
    </xf>
    <xf numFmtId="1" fontId="18" fillId="15" borderId="11" xfId="10" applyNumberFormat="1" applyFont="1" applyFill="1" applyBorder="1" applyAlignment="1">
      <alignment horizontal="center" vertical="center" wrapText="1"/>
    </xf>
    <xf numFmtId="0" fontId="3" fillId="15" borderId="11" xfId="0" applyFont="1" applyFill="1" applyBorder="1" applyAlignment="1">
      <alignment vertical="center"/>
    </xf>
    <xf numFmtId="4" fontId="3" fillId="15" borderId="11" xfId="6" applyNumberFormat="1" applyFont="1" applyFill="1" applyBorder="1" applyAlignment="1">
      <alignment horizontal="center" vertical="center"/>
    </xf>
    <xf numFmtId="0" fontId="29" fillId="0" borderId="11" xfId="0" applyFont="1" applyFill="1" applyBorder="1" applyAlignment="1">
      <alignment horizontal="left" vertical="center"/>
    </xf>
    <xf numFmtId="0" fontId="29" fillId="0" borderId="11" xfId="6" applyFont="1" applyBorder="1" applyAlignment="1">
      <alignment horizontal="left" vertical="center" wrapText="1"/>
    </xf>
    <xf numFmtId="0" fontId="29" fillId="0" borderId="11" xfId="0" applyFont="1" applyFill="1" applyBorder="1" applyAlignment="1">
      <alignment horizontal="center" vertical="center"/>
    </xf>
    <xf numFmtId="2" fontId="29" fillId="15" borderId="11" xfId="6" applyNumberFormat="1" applyFont="1" applyFill="1" applyBorder="1" applyAlignment="1">
      <alignment horizontal="center" vertical="center"/>
    </xf>
    <xf numFmtId="2" fontId="29" fillId="0" borderId="11" xfId="6" applyNumberFormat="1" applyFont="1" applyFill="1" applyBorder="1" applyAlignment="1">
      <alignment horizontal="center" vertical="center"/>
    </xf>
    <xf numFmtId="0" fontId="29" fillId="0" borderId="8" xfId="0" applyFont="1" applyFill="1" applyBorder="1" applyAlignment="1">
      <alignment vertical="center" wrapText="1"/>
    </xf>
    <xf numFmtId="0" fontId="3" fillId="0" borderId="5" xfId="6" applyFont="1" applyFill="1" applyBorder="1" applyAlignment="1">
      <alignment horizontal="center" vertical="center"/>
    </xf>
    <xf numFmtId="4" fontId="3" fillId="0" borderId="5" xfId="6" applyNumberFormat="1" applyFont="1" applyBorder="1" applyAlignment="1">
      <alignment horizontal="right" vertical="center"/>
    </xf>
    <xf numFmtId="0" fontId="0" fillId="0" borderId="11" xfId="0" applyBorder="1"/>
    <xf numFmtId="0" fontId="29" fillId="0" borderId="11" xfId="6" applyFont="1" applyFill="1" applyBorder="1" applyAlignment="1">
      <alignment horizontal="left" vertical="center" wrapText="1"/>
    </xf>
    <xf numFmtId="0" fontId="29" fillId="15" borderId="11" xfId="0" applyFont="1" applyFill="1" applyBorder="1" applyAlignment="1">
      <alignment horizontal="center" vertical="center"/>
    </xf>
    <xf numFmtId="1" fontId="3" fillId="15" borderId="11" xfId="0" applyNumberFormat="1" applyFont="1" applyFill="1" applyBorder="1" applyAlignment="1">
      <alignment horizontal="center" vertical="center"/>
    </xf>
    <xf numFmtId="0" fontId="3" fillId="15" borderId="11" xfId="6" applyFont="1" applyFill="1" applyBorder="1" applyAlignment="1">
      <alignment horizontal="left" vertical="center"/>
    </xf>
    <xf numFmtId="4" fontId="3" fillId="15" borderId="11" xfId="0" applyNumberFormat="1" applyFont="1" applyFill="1" applyBorder="1" applyAlignment="1">
      <alignment horizontal="right" vertical="center"/>
    </xf>
    <xf numFmtId="3" fontId="3" fillId="15" borderId="11" xfId="0" applyNumberFormat="1" applyFont="1" applyFill="1" applyBorder="1" applyAlignment="1">
      <alignment horizontal="center" vertical="center"/>
    </xf>
    <xf numFmtId="4" fontId="5" fillId="15" borderId="11" xfId="0" applyNumberFormat="1" applyFont="1" applyFill="1" applyBorder="1" applyAlignment="1">
      <alignment horizontal="right" vertical="center"/>
    </xf>
    <xf numFmtId="4" fontId="106" fillId="0" borderId="11" xfId="0" applyNumberFormat="1" applyFont="1" applyFill="1" applyBorder="1" applyAlignment="1">
      <alignment horizontal="right" vertical="center"/>
    </xf>
    <xf numFmtId="0" fontId="3" fillId="15" borderId="11" xfId="0" applyFont="1" applyFill="1" applyBorder="1" applyAlignment="1">
      <alignment vertical="center" wrapText="1"/>
    </xf>
    <xf numFmtId="1" fontId="3" fillId="15" borderId="11" xfId="0" applyNumberFormat="1" applyFont="1" applyFill="1" applyBorder="1" applyAlignment="1">
      <alignment horizontal="center" vertical="center" wrapText="1"/>
    </xf>
    <xf numFmtId="0" fontId="3" fillId="15" borderId="5" xfId="0" applyNumberFormat="1" applyFont="1" applyFill="1" applyBorder="1" applyAlignment="1">
      <alignment vertical="center" wrapText="1"/>
    </xf>
    <xf numFmtId="0" fontId="3" fillId="0" borderId="3" xfId="0" applyNumberFormat="1" applyFont="1" applyFill="1" applyBorder="1" applyAlignment="1">
      <alignment vertical="center" wrapText="1"/>
    </xf>
    <xf numFmtId="0" fontId="3" fillId="0" borderId="3" xfId="0" applyNumberFormat="1" applyFont="1" applyFill="1" applyBorder="1" applyAlignment="1">
      <alignment horizontal="center" vertical="center"/>
    </xf>
    <xf numFmtId="3" fontId="5" fillId="15" borderId="3" xfId="6" applyNumberFormat="1" applyFont="1" applyFill="1" applyBorder="1" applyAlignment="1">
      <alignment horizontal="center" vertical="center"/>
    </xf>
    <xf numFmtId="0" fontId="6" fillId="0" borderId="8" xfId="0" applyFont="1" applyFill="1" applyBorder="1" applyAlignment="1">
      <alignment vertical="center"/>
    </xf>
    <xf numFmtId="1" fontId="18" fillId="0" borderId="11" xfId="0" applyNumberFormat="1" applyFont="1" applyFill="1" applyBorder="1" applyAlignment="1">
      <alignment horizontal="center" vertical="center"/>
    </xf>
    <xf numFmtId="4" fontId="29" fillId="15" borderId="11" xfId="0" applyNumberFormat="1" applyFont="1" applyFill="1" applyBorder="1" applyAlignment="1">
      <alignment horizontal="center" vertical="center"/>
    </xf>
    <xf numFmtId="4" fontId="29" fillId="15" borderId="11" xfId="6" applyNumberFormat="1" applyFont="1" applyFill="1" applyBorder="1" applyAlignment="1">
      <alignment horizontal="center" vertical="center"/>
    </xf>
    <xf numFmtId="0" fontId="29" fillId="15" borderId="8" xfId="0" applyFont="1" applyFill="1" applyBorder="1" applyAlignment="1">
      <alignment vertical="center"/>
    </xf>
    <xf numFmtId="0" fontId="3" fillId="15" borderId="8" xfId="0" applyFont="1" applyFill="1" applyBorder="1" applyAlignment="1"/>
    <xf numFmtId="9" fontId="3" fillId="0" borderId="11" xfId="0" applyNumberFormat="1" applyFont="1" applyFill="1" applyBorder="1" applyAlignment="1">
      <alignment horizontal="center" vertical="center"/>
    </xf>
    <xf numFmtId="0" fontId="3" fillId="19" borderId="11" xfId="0" applyFont="1" applyFill="1" applyBorder="1" applyAlignment="1">
      <alignment horizontal="center" vertical="center"/>
    </xf>
    <xf numFmtId="0" fontId="29" fillId="20" borderId="11" xfId="6" applyFont="1" applyFill="1" applyBorder="1" applyAlignment="1">
      <alignment horizontal="center" vertical="center"/>
    </xf>
    <xf numFmtId="4" fontId="29" fillId="20" borderId="11" xfId="0" applyNumberFormat="1" applyFont="1" applyFill="1" applyBorder="1" applyAlignment="1">
      <alignment horizontal="center" vertical="center"/>
    </xf>
    <xf numFmtId="0" fontId="29" fillId="20" borderId="11" xfId="6" applyNumberFormat="1" applyFont="1" applyFill="1" applyBorder="1" applyAlignment="1">
      <alignment horizontal="center" vertical="center"/>
    </xf>
    <xf numFmtId="0" fontId="29" fillId="20" borderId="8" xfId="0" applyFont="1" applyFill="1" applyBorder="1" applyAlignment="1">
      <alignment vertical="center"/>
    </xf>
    <xf numFmtId="4" fontId="29" fillId="20" borderId="11" xfId="6" applyNumberFormat="1" applyFont="1" applyFill="1" applyBorder="1" applyAlignment="1">
      <alignment horizontal="center" vertical="center"/>
    </xf>
    <xf numFmtId="0" fontId="113" fillId="0" borderId="11" xfId="6" applyFont="1" applyBorder="1" applyAlignment="1">
      <alignment vertical="center"/>
    </xf>
    <xf numFmtId="0" fontId="113" fillId="0" borderId="11" xfId="0" applyFont="1" applyFill="1" applyBorder="1" applyAlignment="1">
      <alignment horizontal="center" vertical="center"/>
    </xf>
    <xf numFmtId="3" fontId="3" fillId="19" borderId="11" xfId="16" applyNumberFormat="1" applyFont="1" applyFill="1" applyBorder="1" applyAlignment="1">
      <alignment horizontal="center" vertical="center" wrapText="1"/>
    </xf>
    <xf numFmtId="0" fontId="113" fillId="20" borderId="11" xfId="0" applyFont="1" applyFill="1" applyBorder="1" applyAlignment="1">
      <alignment horizontal="center" vertical="center"/>
    </xf>
    <xf numFmtId="4" fontId="106" fillId="0" borderId="3" xfId="0" applyNumberFormat="1" applyFont="1" applyFill="1" applyBorder="1" applyAlignment="1">
      <alignment horizontal="right" vertical="center" wrapText="1"/>
    </xf>
    <xf numFmtId="4" fontId="102" fillId="15" borderId="3" xfId="6" applyNumberFormat="1" applyFont="1" applyFill="1" applyBorder="1" applyAlignment="1">
      <alignment horizontal="right" vertical="center"/>
    </xf>
    <xf numFmtId="4" fontId="3" fillId="0" borderId="11" xfId="1" applyNumberFormat="1" applyFont="1" applyFill="1" applyBorder="1" applyAlignment="1">
      <alignment horizontal="center" vertical="center"/>
    </xf>
    <xf numFmtId="4" fontId="102" fillId="0" borderId="11" xfId="0" applyNumberFormat="1" applyFont="1" applyBorder="1" applyAlignment="1">
      <alignment vertical="center"/>
    </xf>
    <xf numFmtId="4" fontId="5" fillId="0" borderId="11" xfId="0" applyNumberFormat="1" applyFont="1" applyBorder="1" applyAlignment="1">
      <alignment vertical="center"/>
    </xf>
    <xf numFmtId="0" fontId="18" fillId="0" borderId="11" xfId="6" applyFont="1" applyBorder="1" applyAlignment="1">
      <alignment horizontal="center" vertical="center"/>
    </xf>
    <xf numFmtId="0" fontId="19" fillId="9" borderId="11" xfId="0" applyNumberFormat="1" applyFont="1" applyFill="1" applyBorder="1" applyAlignment="1">
      <alignment horizontal="center" vertical="center" wrapText="1"/>
    </xf>
    <xf numFmtId="174" fontId="106" fillId="0" borderId="11" xfId="0" applyNumberFormat="1" applyFont="1" applyFill="1" applyBorder="1" applyAlignment="1">
      <alignment horizontal="right" vertical="center" wrapText="1"/>
    </xf>
    <xf numFmtId="3" fontId="5" fillId="15" borderId="11" xfId="6" applyNumberFormat="1" applyFont="1" applyFill="1" applyBorder="1" applyAlignment="1">
      <alignment horizontal="center" vertical="center" wrapText="1"/>
    </xf>
    <xf numFmtId="0" fontId="110" fillId="15" borderId="11" xfId="6" applyFont="1" applyFill="1" applyBorder="1" applyAlignment="1">
      <alignment horizontal="center" vertical="center"/>
    </xf>
    <xf numFmtId="3" fontId="110" fillId="15" borderId="11" xfId="6" applyNumberFormat="1" applyFont="1" applyFill="1" applyBorder="1" applyAlignment="1">
      <alignment horizontal="center" vertical="center" wrapText="1"/>
    </xf>
    <xf numFmtId="0" fontId="18" fillId="0" borderId="11" xfId="0" applyNumberFormat="1" applyFont="1" applyFill="1" applyBorder="1" applyAlignment="1">
      <alignment horizontal="center" vertical="center"/>
    </xf>
    <xf numFmtId="0" fontId="6" fillId="15" borderId="8" xfId="0" applyFont="1" applyFill="1" applyBorder="1" applyAlignment="1">
      <alignment horizontal="left" vertical="center"/>
    </xf>
    <xf numFmtId="0" fontId="32" fillId="0" borderId="3" xfId="6" applyFont="1" applyBorder="1" applyAlignment="1">
      <alignment vertical="center"/>
    </xf>
    <xf numFmtId="0" fontId="32" fillId="0" borderId="3" xfId="0" applyNumberFormat="1" applyFont="1" applyFill="1" applyBorder="1" applyAlignment="1">
      <alignment horizontal="center" vertical="center" wrapText="1"/>
    </xf>
    <xf numFmtId="0" fontId="5" fillId="15" borderId="11" xfId="6" quotePrefix="1" applyFont="1" applyFill="1" applyBorder="1" applyAlignment="1">
      <alignment vertical="center"/>
    </xf>
    <xf numFmtId="0" fontId="5" fillId="15" borderId="11" xfId="0" applyFont="1" applyFill="1" applyBorder="1" applyAlignment="1">
      <alignment horizontal="center" vertical="center"/>
    </xf>
    <xf numFmtId="0" fontId="5" fillId="15" borderId="11" xfId="6" applyFont="1" applyFill="1" applyBorder="1" applyAlignment="1">
      <alignment horizontal="left" vertical="center"/>
    </xf>
    <xf numFmtId="3" fontId="19" fillId="0" borderId="11" xfId="6" applyNumberFormat="1" applyFont="1" applyFill="1" applyBorder="1" applyAlignment="1">
      <alignment horizontal="center" vertical="center"/>
    </xf>
    <xf numFmtId="4" fontId="32" fillId="0" borderId="11" xfId="16" applyNumberFormat="1" applyFont="1" applyBorder="1" applyAlignment="1">
      <alignment horizontal="center" vertical="center" wrapText="1"/>
    </xf>
    <xf numFmtId="3" fontId="11" fillId="14" borderId="11" xfId="16" applyNumberFormat="1" applyFont="1" applyFill="1" applyBorder="1" applyAlignment="1">
      <alignment horizontal="center" vertical="center" textRotation="90" wrapText="1"/>
    </xf>
    <xf numFmtId="4" fontId="18" fillId="0" borderId="11" xfId="16" applyNumberFormat="1" applyFont="1" applyFill="1" applyBorder="1" applyAlignment="1">
      <alignment horizontal="center" vertical="center"/>
    </xf>
    <xf numFmtId="3" fontId="18" fillId="0" borderId="11" xfId="16" applyNumberFormat="1" applyFont="1" applyFill="1" applyBorder="1" applyAlignment="1">
      <alignment horizontal="center" vertical="center"/>
    </xf>
    <xf numFmtId="3" fontId="18" fillId="0" borderId="11" xfId="16" applyNumberFormat="1" applyFont="1" applyFill="1" applyBorder="1" applyAlignment="1">
      <alignment horizontal="center" vertical="center" wrapText="1"/>
    </xf>
    <xf numFmtId="4" fontId="18" fillId="0" borderId="11" xfId="16" applyNumberFormat="1" applyFont="1" applyFill="1" applyBorder="1" applyAlignment="1">
      <alignment horizontal="center" vertical="center" wrapText="1"/>
    </xf>
    <xf numFmtId="0" fontId="3" fillId="0" borderId="0" xfId="6" applyFont="1" applyBorder="1" applyAlignment="1">
      <alignment horizontal="center" vertical="center" wrapText="1"/>
    </xf>
    <xf numFmtId="0" fontId="3" fillId="20" borderId="3" xfId="6" applyFont="1" applyFill="1" applyBorder="1" applyAlignment="1">
      <alignment horizontal="center" vertical="center"/>
    </xf>
    <xf numFmtId="166" fontId="3" fillId="15" borderId="11" xfId="16" applyNumberFormat="1" applyFont="1" applyFill="1" applyBorder="1" applyAlignment="1">
      <alignment horizontal="right" vertical="center" wrapText="1"/>
    </xf>
    <xf numFmtId="0" fontId="113" fillId="0" borderId="11" xfId="16" applyFont="1" applyFill="1" applyBorder="1" applyAlignment="1">
      <alignment horizontal="center" vertical="center" wrapText="1"/>
    </xf>
    <xf numFmtId="0" fontId="113" fillId="20" borderId="11" xfId="6" applyFont="1" applyFill="1" applyBorder="1" applyAlignment="1">
      <alignment vertical="center"/>
    </xf>
    <xf numFmtId="0" fontId="3" fillId="20" borderId="3" xfId="6" applyFont="1" applyFill="1" applyBorder="1" applyAlignment="1">
      <alignment vertical="center"/>
    </xf>
    <xf numFmtId="0" fontId="3" fillId="15" borderId="8" xfId="10" applyFont="1" applyFill="1" applyBorder="1" applyAlignment="1">
      <alignment vertical="center" wrapText="1"/>
    </xf>
    <xf numFmtId="3" fontId="14" fillId="0" borderId="51" xfId="0" applyNumberFormat="1" applyFont="1" applyFill="1" applyBorder="1" applyAlignment="1">
      <alignment horizontal="center" vertical="center"/>
    </xf>
    <xf numFmtId="0" fontId="17" fillId="15" borderId="51" xfId="0" applyFont="1" applyFill="1" applyBorder="1" applyAlignment="1">
      <alignment horizontal="center" vertical="center"/>
    </xf>
    <xf numFmtId="4" fontId="14" fillId="0" borderId="51" xfId="0" applyNumberFormat="1" applyFont="1" applyFill="1" applyBorder="1" applyAlignment="1">
      <alignment horizontal="right" vertical="center"/>
    </xf>
    <xf numFmtId="4" fontId="114" fillId="15" borderId="51" xfId="0" applyNumberFormat="1" applyFont="1" applyFill="1" applyBorder="1" applyAlignment="1">
      <alignment horizontal="right" vertical="center"/>
    </xf>
    <xf numFmtId="4" fontId="115" fillId="0" borderId="51" xfId="0" applyNumberFormat="1" applyFont="1" applyFill="1" applyBorder="1" applyAlignment="1">
      <alignment horizontal="right" vertical="center"/>
    </xf>
    <xf numFmtId="0" fontId="14" fillId="0" borderId="51" xfId="0" applyFont="1" applyFill="1" applyBorder="1" applyAlignment="1">
      <alignment horizontal="center" vertical="center"/>
    </xf>
    <xf numFmtId="0" fontId="18" fillId="0" borderId="52" xfId="0" applyFont="1" applyFill="1" applyBorder="1" applyAlignment="1">
      <alignment vertical="center"/>
    </xf>
    <xf numFmtId="0" fontId="113" fillId="20" borderId="11" xfId="0" applyFont="1" applyFill="1" applyBorder="1" applyAlignment="1">
      <alignment vertical="center"/>
    </xf>
    <xf numFmtId="0" fontId="73" fillId="20" borderId="5" xfId="5" applyFont="1" applyFill="1" applyBorder="1" applyAlignment="1">
      <alignment horizontal="center" vertical="center" wrapText="1"/>
    </xf>
    <xf numFmtId="0" fontId="32" fillId="20" borderId="16" xfId="16" applyFont="1" applyFill="1" applyBorder="1" applyAlignment="1">
      <alignment horizontal="center" vertical="center" wrapText="1"/>
    </xf>
    <xf numFmtId="0" fontId="32" fillId="20" borderId="11" xfId="16" applyFont="1" applyFill="1" applyBorder="1" applyAlignment="1">
      <alignment horizontal="center" vertical="center" wrapText="1"/>
    </xf>
    <xf numFmtId="4" fontId="91" fillId="15" borderId="11" xfId="1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18" fillId="15" borderId="11" xfId="16" applyFont="1" applyFill="1" applyBorder="1" applyAlignment="1">
      <alignment horizontal="left" vertical="center" textRotation="90" wrapText="1"/>
    </xf>
    <xf numFmtId="4" fontId="116" fillId="15" borderId="30" xfId="0" applyNumberFormat="1" applyFont="1" applyFill="1" applyBorder="1" applyAlignment="1">
      <alignment horizontal="right" vertical="center"/>
    </xf>
    <xf numFmtId="0" fontId="3" fillId="20" borderId="11" xfId="16" applyFont="1" applyFill="1" applyBorder="1" applyAlignment="1">
      <alignment horizontal="center" vertical="center"/>
    </xf>
    <xf numFmtId="0" fontId="5" fillId="20" borderId="11" xfId="16" applyFont="1" applyFill="1" applyBorder="1" applyAlignment="1">
      <alignment horizontal="center" vertical="center"/>
    </xf>
    <xf numFmtId="0" fontId="5" fillId="20" borderId="11" xfId="0" applyFont="1" applyFill="1" applyBorder="1" applyAlignment="1">
      <alignment horizontal="center" vertical="center"/>
    </xf>
    <xf numFmtId="0" fontId="19" fillId="20" borderId="11" xfId="0" applyNumberFormat="1" applyFont="1" applyFill="1" applyBorder="1" applyAlignment="1">
      <alignment horizontal="center" vertical="center" wrapText="1"/>
    </xf>
    <xf numFmtId="0" fontId="18" fillId="20" borderId="11" xfId="0" applyNumberFormat="1" applyFont="1" applyFill="1" applyBorder="1" applyAlignment="1">
      <alignment horizontal="center" vertical="center" wrapText="1"/>
    </xf>
    <xf numFmtId="0" fontId="5" fillId="20" borderId="3" xfId="6" applyFont="1" applyFill="1" applyBorder="1" applyAlignment="1">
      <alignment vertical="center"/>
    </xf>
    <xf numFmtId="0" fontId="5" fillId="20" borderId="3" xfId="0" applyNumberFormat="1" applyFont="1" applyFill="1" applyBorder="1" applyAlignment="1">
      <alignment horizontal="center" vertical="center" wrapText="1"/>
    </xf>
    <xf numFmtId="0" fontId="5" fillId="20" borderId="11" xfId="0" applyNumberFormat="1" applyFont="1" applyFill="1" applyBorder="1" applyAlignment="1">
      <alignment horizontal="center" vertical="center" wrapText="1"/>
    </xf>
    <xf numFmtId="0" fontId="5" fillId="20" borderId="11" xfId="6" applyFont="1" applyFill="1" applyBorder="1" applyAlignment="1">
      <alignment vertical="center"/>
    </xf>
    <xf numFmtId="0" fontId="5" fillId="20" borderId="11" xfId="16" applyFont="1" applyFill="1" applyBorder="1" applyAlignment="1">
      <alignment horizontal="center" vertical="center" wrapText="1"/>
    </xf>
    <xf numFmtId="0" fontId="3" fillId="20" borderId="11" xfId="16" applyFont="1" applyFill="1" applyBorder="1" applyAlignment="1">
      <alignment horizontal="center" vertical="center" wrapText="1"/>
    </xf>
    <xf numFmtId="0" fontId="113" fillId="20" borderId="11" xfId="16" applyFont="1" applyFill="1" applyBorder="1" applyAlignment="1">
      <alignment horizontal="center" vertical="center" wrapText="1"/>
    </xf>
    <xf numFmtId="3" fontId="5" fillId="20" borderId="11" xfId="6" applyNumberFormat="1" applyFont="1" applyFill="1" applyBorder="1" applyAlignment="1">
      <alignment horizontal="center" vertical="center"/>
    </xf>
    <xf numFmtId="0" fontId="19" fillId="20" borderId="5" xfId="0" applyNumberFormat="1" applyFont="1" applyFill="1" applyBorder="1" applyAlignment="1">
      <alignment horizontal="center" vertical="center" wrapText="1"/>
    </xf>
    <xf numFmtId="0" fontId="3" fillId="20" borderId="5" xfId="6" applyFont="1" applyFill="1" applyBorder="1" applyAlignment="1">
      <alignment horizontal="center" vertical="center" wrapText="1"/>
    </xf>
    <xf numFmtId="0" fontId="5" fillId="20" borderId="11" xfId="0" applyFont="1" applyFill="1" applyBorder="1" applyAlignment="1">
      <alignment vertical="center" wrapText="1"/>
    </xf>
    <xf numFmtId="0" fontId="5" fillId="20" borderId="11" xfId="6" applyFont="1" applyFill="1" applyBorder="1" applyAlignment="1">
      <alignment vertical="center" wrapText="1"/>
    </xf>
    <xf numFmtId="0" fontId="5" fillId="20" borderId="5" xfId="6" applyFont="1" applyFill="1" applyBorder="1" applyAlignment="1">
      <alignment vertical="center" wrapText="1"/>
    </xf>
    <xf numFmtId="0" fontId="18" fillId="0" borderId="11" xfId="0" applyFont="1" applyFill="1" applyBorder="1" applyAlignment="1">
      <alignment vertical="center"/>
    </xf>
    <xf numFmtId="0" fontId="18" fillId="19" borderId="11" xfId="0" applyFont="1" applyFill="1" applyBorder="1" applyAlignment="1">
      <alignment horizontal="center" vertical="center"/>
    </xf>
    <xf numFmtId="2" fontId="3" fillId="20" borderId="11" xfId="6" applyNumberFormat="1" applyFont="1" applyFill="1" applyBorder="1" applyAlignment="1">
      <alignment horizontal="center" vertical="center"/>
    </xf>
    <xf numFmtId="0" fontId="18" fillId="20" borderId="11" xfId="0" applyFont="1" applyFill="1" applyBorder="1" applyAlignment="1">
      <alignment horizontal="center" vertical="center"/>
    </xf>
    <xf numFmtId="0" fontId="113" fillId="0" borderId="11" xfId="16" applyFont="1" applyFill="1" applyBorder="1" applyAlignment="1">
      <alignment horizontal="center" vertical="center"/>
    </xf>
    <xf numFmtId="0" fontId="3" fillId="0" borderId="11" xfId="16" applyFont="1" applyFill="1" applyBorder="1" applyAlignment="1">
      <alignment horizontal="right" vertical="center" wrapText="1"/>
    </xf>
    <xf numFmtId="0" fontId="3" fillId="20" borderId="11" xfId="6" applyFont="1" applyFill="1" applyBorder="1" applyAlignment="1">
      <alignment horizontal="left" vertical="center" wrapText="1"/>
    </xf>
    <xf numFmtId="0" fontId="79" fillId="0" borderId="8" xfId="0" applyFont="1" applyFill="1" applyBorder="1" applyAlignment="1">
      <alignment horizontal="center" vertical="center" wrapText="1"/>
    </xf>
    <xf numFmtId="0" fontId="113" fillId="20" borderId="11" xfId="16" applyFont="1" applyFill="1" applyBorder="1" applyAlignment="1">
      <alignment horizontal="center" vertical="center"/>
    </xf>
    <xf numFmtId="4" fontId="117" fillId="20" borderId="11" xfId="0" applyNumberFormat="1" applyFont="1" applyFill="1" applyBorder="1" applyAlignment="1">
      <alignment vertical="center"/>
    </xf>
    <xf numFmtId="0" fontId="113" fillId="0" borderId="11" xfId="6" applyFont="1" applyBorder="1" applyAlignment="1">
      <alignment horizontal="left" vertical="center"/>
    </xf>
    <xf numFmtId="4" fontId="29" fillId="0" borderId="11" xfId="6" applyNumberFormat="1" applyFont="1" applyBorder="1" applyAlignment="1">
      <alignment vertical="center"/>
    </xf>
    <xf numFmtId="0" fontId="6" fillId="20" borderId="11" xfId="0" applyFont="1" applyFill="1" applyBorder="1" applyAlignment="1">
      <alignment horizontal="center" vertical="center"/>
    </xf>
    <xf numFmtId="0" fontId="3" fillId="20" borderId="5" xfId="16" applyFont="1" applyFill="1" applyBorder="1" applyAlignment="1">
      <alignment horizontal="left" vertical="center"/>
    </xf>
    <xf numFmtId="4" fontId="118" fillId="20" borderId="11" xfId="0" applyNumberFormat="1" applyFont="1" applyFill="1" applyBorder="1" applyAlignment="1">
      <alignment vertical="center"/>
    </xf>
    <xf numFmtId="0" fontId="3" fillId="20" borderId="11" xfId="16" applyFont="1" applyFill="1" applyBorder="1" applyAlignment="1">
      <alignment vertical="center" textRotation="90" wrapText="1"/>
    </xf>
    <xf numFmtId="4" fontId="3" fillId="20" borderId="11" xfId="16" applyNumberFormat="1" applyFont="1" applyFill="1" applyBorder="1" applyAlignment="1">
      <alignment vertical="center" wrapText="1"/>
    </xf>
    <xf numFmtId="4" fontId="117" fillId="20" borderId="11" xfId="16" applyNumberFormat="1" applyFont="1" applyFill="1" applyBorder="1" applyAlignment="1">
      <alignment vertical="center" wrapText="1"/>
    </xf>
    <xf numFmtId="4" fontId="113" fillId="20" borderId="11" xfId="16" applyNumberFormat="1" applyFont="1" applyFill="1" applyBorder="1" applyAlignment="1">
      <alignment vertical="center" wrapText="1"/>
    </xf>
    <xf numFmtId="4" fontId="3" fillId="20" borderId="11" xfId="16" applyNumberFormat="1" applyFont="1" applyFill="1" applyBorder="1" applyAlignment="1">
      <alignment horizontal="center" vertical="center"/>
    </xf>
    <xf numFmtId="3" fontId="3" fillId="20" borderId="11" xfId="16" applyNumberFormat="1" applyFont="1" applyFill="1" applyBorder="1" applyAlignment="1">
      <alignment horizontal="center" vertical="center"/>
    </xf>
    <xf numFmtId="4" fontId="3" fillId="20" borderId="11" xfId="16" applyNumberFormat="1" applyFont="1" applyFill="1" applyBorder="1" applyAlignment="1">
      <alignment horizontal="center" vertical="center" wrapText="1"/>
    </xf>
    <xf numFmtId="1" fontId="6" fillId="20" borderId="11" xfId="16" applyNumberFormat="1" applyFont="1" applyFill="1" applyBorder="1" applyAlignment="1">
      <alignment horizontal="center" vertical="center"/>
    </xf>
    <xf numFmtId="0" fontId="3" fillId="20" borderId="8" xfId="10" applyFont="1" applyFill="1" applyBorder="1" applyAlignment="1">
      <alignment horizontal="center" vertical="center" wrapText="1"/>
    </xf>
    <xf numFmtId="1" fontId="3" fillId="20" borderId="11" xfId="16" applyNumberFormat="1" applyFont="1" applyFill="1" applyBorder="1" applyAlignment="1">
      <alignment horizontal="center" vertical="center"/>
    </xf>
    <xf numFmtId="0" fontId="3" fillId="20" borderId="8" xfId="10" applyFont="1" applyFill="1" applyBorder="1" applyAlignment="1">
      <alignment horizontal="left" vertical="center" wrapText="1"/>
    </xf>
    <xf numFmtId="4" fontId="117" fillId="20" borderId="11" xfId="0" applyNumberFormat="1" applyFont="1" applyFill="1" applyBorder="1" applyAlignment="1">
      <alignment vertical="center" wrapText="1"/>
    </xf>
    <xf numFmtId="0" fontId="3" fillId="20" borderId="8" xfId="0" applyNumberFormat="1" applyFont="1" applyFill="1" applyBorder="1" applyAlignment="1">
      <alignment vertical="center" wrapText="1"/>
    </xf>
    <xf numFmtId="0" fontId="113" fillId="20" borderId="11" xfId="6" applyFont="1" applyFill="1" applyBorder="1" applyAlignment="1">
      <alignment vertical="center" wrapText="1"/>
    </xf>
    <xf numFmtId="2" fontId="14" fillId="0" borderId="11"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11" fillId="0" borderId="11" xfId="0" applyFont="1" applyFill="1" applyBorder="1" applyAlignment="1">
      <alignment horizontal="center" vertical="center"/>
    </xf>
    <xf numFmtId="2" fontId="14" fillId="0" borderId="11" xfId="6" applyNumberFormat="1" applyFont="1" applyFill="1" applyBorder="1" applyAlignment="1">
      <alignment horizontal="center" vertical="center"/>
    </xf>
    <xf numFmtId="0" fontId="3" fillId="20" borderId="11" xfId="0" applyFont="1" applyFill="1" applyBorder="1" applyAlignment="1">
      <alignment horizontal="center"/>
    </xf>
    <xf numFmtId="0" fontId="0" fillId="0" borderId="11" xfId="0" applyBorder="1" applyAlignment="1">
      <alignment vertical="center"/>
    </xf>
    <xf numFmtId="0" fontId="5" fillId="15" borderId="11" xfId="0" applyFont="1" applyFill="1" applyBorder="1" applyAlignment="1">
      <alignment horizontal="center"/>
    </xf>
    <xf numFmtId="0" fontId="113" fillId="0" borderId="11" xfId="6" applyFont="1" applyBorder="1" applyAlignment="1">
      <alignment horizontal="left" vertical="center" wrapText="1"/>
    </xf>
    <xf numFmtId="0" fontId="3" fillId="20" borderId="11" xfId="16" applyFont="1" applyFill="1" applyBorder="1" applyAlignment="1">
      <alignment horizontal="left" vertical="center"/>
    </xf>
    <xf numFmtId="4" fontId="113" fillId="20" borderId="11" xfId="16" applyNumberFormat="1" applyFont="1" applyFill="1" applyBorder="1" applyAlignment="1">
      <alignment horizontal="right" vertical="center" wrapText="1"/>
    </xf>
    <xf numFmtId="49" fontId="3" fillId="20" borderId="11" xfId="22" applyNumberFormat="1" applyFont="1" applyFill="1" applyBorder="1" applyAlignment="1">
      <alignment horizontal="center" vertical="center"/>
    </xf>
    <xf numFmtId="3" fontId="3" fillId="20" borderId="11" xfId="10" applyNumberFormat="1" applyFont="1" applyFill="1" applyBorder="1" applyAlignment="1">
      <alignment horizontal="center" vertical="center" wrapText="1"/>
    </xf>
    <xf numFmtId="4" fontId="3" fillId="20" borderId="11" xfId="10" applyNumberFormat="1" applyFont="1" applyFill="1" applyBorder="1" applyAlignment="1">
      <alignment horizontal="center" vertical="center" wrapText="1"/>
    </xf>
    <xf numFmtId="4" fontId="3" fillId="20" borderId="5" xfId="16" applyNumberFormat="1" applyFont="1" applyFill="1" applyBorder="1" applyAlignment="1">
      <alignment horizontal="center" vertical="center" wrapText="1"/>
    </xf>
    <xf numFmtId="4" fontId="18" fillId="20" borderId="11" xfId="16" applyNumberFormat="1" applyFont="1" applyFill="1" applyBorder="1" applyAlignment="1">
      <alignment horizontal="center" vertical="center"/>
    </xf>
    <xf numFmtId="3" fontId="18" fillId="20" borderId="11" xfId="16" applyNumberFormat="1" applyFont="1" applyFill="1" applyBorder="1" applyAlignment="1">
      <alignment horizontal="center" vertical="center"/>
    </xf>
    <xf numFmtId="3" fontId="18" fillId="20" borderId="11" xfId="16" applyNumberFormat="1" applyFont="1" applyFill="1" applyBorder="1" applyAlignment="1">
      <alignment horizontal="center" vertical="center" wrapText="1"/>
    </xf>
    <xf numFmtId="0" fontId="113" fillId="0" borderId="11" xfId="0" applyNumberFormat="1" applyFont="1" applyFill="1" applyBorder="1" applyAlignment="1">
      <alignment horizontal="center" vertical="center" wrapText="1"/>
    </xf>
    <xf numFmtId="4" fontId="3" fillId="20" borderId="5" xfId="6" applyNumberFormat="1" applyFont="1" applyFill="1" applyBorder="1" applyAlignment="1">
      <alignment horizontal="right" vertical="center" wrapText="1"/>
    </xf>
    <xf numFmtId="4" fontId="117" fillId="0" borderId="5" xfId="0" applyNumberFormat="1" applyFont="1" applyFill="1" applyBorder="1" applyAlignment="1">
      <alignment horizontal="right" vertical="center" wrapText="1"/>
    </xf>
    <xf numFmtId="4" fontId="113" fillId="0" borderId="5" xfId="0" applyNumberFormat="1" applyFont="1" applyFill="1" applyBorder="1" applyAlignment="1">
      <alignment horizontal="right" vertical="center" wrapText="1"/>
    </xf>
    <xf numFmtId="4" fontId="18" fillId="20" borderId="11" xfId="0" applyNumberFormat="1" applyFont="1" applyFill="1" applyBorder="1" applyAlignment="1">
      <alignment horizontal="center" vertical="center"/>
    </xf>
    <xf numFmtId="4" fontId="117" fillId="0" borderId="11" xfId="6" applyNumberFormat="1" applyFont="1" applyFill="1" applyBorder="1" applyAlignment="1">
      <alignment horizontal="right" vertical="center"/>
    </xf>
    <xf numFmtId="4" fontId="117" fillId="0" borderId="11" xfId="6" applyNumberFormat="1" applyFont="1" applyFill="1" applyBorder="1" applyAlignment="1">
      <alignment horizontal="right" vertical="center" wrapText="1"/>
    </xf>
    <xf numFmtId="4" fontId="117" fillId="20" borderId="11" xfId="6" applyNumberFormat="1" applyFont="1" applyFill="1" applyBorder="1" applyAlignment="1">
      <alignment horizontal="right" vertical="center"/>
    </xf>
    <xf numFmtId="4" fontId="117" fillId="0" borderId="11" xfId="6" applyNumberFormat="1" applyFont="1" applyBorder="1" applyAlignment="1">
      <alignment vertical="center"/>
    </xf>
    <xf numFmtId="4" fontId="117" fillId="20" borderId="11" xfId="16" applyNumberFormat="1" applyFont="1" applyFill="1" applyBorder="1" applyAlignment="1">
      <alignment horizontal="right" vertical="center" wrapText="1"/>
    </xf>
    <xf numFmtId="4" fontId="117" fillId="0" borderId="11" xfId="16" applyNumberFormat="1" applyFont="1" applyBorder="1" applyAlignment="1">
      <alignment horizontal="right" vertical="center" wrapText="1"/>
    </xf>
    <xf numFmtId="4" fontId="117" fillId="15" borderId="11" xfId="16" applyNumberFormat="1" applyFont="1" applyFill="1" applyBorder="1" applyAlignment="1">
      <alignment horizontal="right" vertical="center" wrapText="1"/>
    </xf>
    <xf numFmtId="4" fontId="119" fillId="0" borderId="30" xfId="0" applyNumberFormat="1" applyFont="1" applyFill="1" applyBorder="1" applyAlignment="1">
      <alignment vertical="center"/>
    </xf>
    <xf numFmtId="0" fontId="3" fillId="19" borderId="11" xfId="0" applyNumberFormat="1" applyFont="1" applyFill="1" applyBorder="1" applyAlignment="1">
      <alignment horizontal="center" vertical="center" wrapText="1"/>
    </xf>
    <xf numFmtId="1" fontId="14" fillId="0" borderId="51" xfId="0" applyNumberFormat="1" applyFont="1" applyFill="1" applyBorder="1" applyAlignment="1">
      <alignment horizontal="center" vertical="center"/>
    </xf>
    <xf numFmtId="3" fontId="3" fillId="20" borderId="5" xfId="16" applyNumberFormat="1" applyFont="1" applyFill="1" applyBorder="1" applyAlignment="1">
      <alignment horizontal="center" vertical="center" wrapText="1"/>
    </xf>
    <xf numFmtId="1" fontId="3" fillId="20" borderId="5" xfId="16" applyNumberFormat="1" applyFont="1" applyFill="1" applyBorder="1" applyAlignment="1">
      <alignment horizontal="center" vertical="center"/>
    </xf>
    <xf numFmtId="0" fontId="113" fillId="0" borderId="11" xfId="0" applyFont="1" applyFill="1" applyBorder="1" applyAlignment="1">
      <alignment horizontal="left" vertical="center"/>
    </xf>
    <xf numFmtId="4" fontId="117" fillId="0" borderId="3" xfId="0" applyNumberFormat="1" applyFont="1" applyFill="1" applyBorder="1" applyAlignment="1">
      <alignment horizontal="right" vertical="center" wrapText="1"/>
    </xf>
    <xf numFmtId="4" fontId="113" fillId="0" borderId="3" xfId="0" applyNumberFormat="1" applyFont="1" applyFill="1" applyBorder="1" applyAlignment="1">
      <alignment horizontal="right" vertical="center" wrapText="1"/>
    </xf>
    <xf numFmtId="4" fontId="113" fillId="15" borderId="11" xfId="0" applyNumberFormat="1" applyFont="1" applyFill="1" applyBorder="1" applyAlignment="1">
      <alignment horizontal="right"/>
    </xf>
    <xf numFmtId="0" fontId="3" fillId="15" borderId="11" xfId="0" applyFont="1" applyFill="1" applyBorder="1" applyAlignment="1"/>
    <xf numFmtId="0" fontId="5" fillId="0" borderId="11" xfId="0" applyFont="1" applyBorder="1" applyAlignment="1">
      <alignment vertical="center"/>
    </xf>
    <xf numFmtId="4" fontId="117" fillId="0" borderId="3" xfId="16" applyNumberFormat="1" applyFont="1" applyFill="1" applyBorder="1" applyAlignment="1">
      <alignment horizontal="right" vertical="center" wrapText="1"/>
    </xf>
    <xf numFmtId="4" fontId="117" fillId="15" borderId="11" xfId="6" applyNumberFormat="1" applyFont="1" applyFill="1" applyBorder="1" applyAlignment="1">
      <alignment horizontal="right" vertical="center" wrapText="1"/>
    </xf>
    <xf numFmtId="4" fontId="117" fillId="15" borderId="5" xfId="16" applyNumberFormat="1" applyFont="1" applyFill="1" applyBorder="1" applyAlignment="1">
      <alignment horizontal="right" vertical="center" wrapText="1"/>
    </xf>
    <xf numFmtId="4" fontId="113" fillId="15" borderId="11" xfId="6" applyNumberFormat="1" applyFont="1" applyFill="1" applyBorder="1" applyAlignment="1">
      <alignment horizontal="right" vertical="center" wrapText="1"/>
    </xf>
    <xf numFmtId="4" fontId="113" fillId="0" borderId="11" xfId="16" applyNumberFormat="1" applyFont="1" applyBorder="1" applyAlignment="1">
      <alignment horizontal="right" vertical="center" wrapText="1"/>
    </xf>
    <xf numFmtId="4" fontId="113" fillId="0" borderId="5" xfId="16" applyNumberFormat="1" applyFont="1" applyFill="1" applyBorder="1" applyAlignment="1">
      <alignment horizontal="right" vertical="center" wrapText="1"/>
    </xf>
    <xf numFmtId="0" fontId="5" fillId="15" borderId="11" xfId="6" applyFont="1" applyFill="1" applyBorder="1" applyAlignment="1">
      <alignment horizontal="center" vertical="center" wrapText="1"/>
    </xf>
    <xf numFmtId="4" fontId="120" fillId="0" borderId="30" xfId="0" applyNumberFormat="1" applyFont="1" applyFill="1" applyBorder="1" applyAlignment="1">
      <alignment horizontal="right" vertical="center"/>
    </xf>
    <xf numFmtId="0" fontId="3" fillId="19" borderId="11" xfId="16" applyFont="1" applyFill="1" applyBorder="1" applyAlignment="1">
      <alignment horizontal="center" vertical="center" wrapText="1"/>
    </xf>
    <xf numFmtId="3" fontId="3" fillId="0" borderId="3" xfId="6" applyNumberFormat="1" applyFont="1" applyBorder="1" applyAlignment="1">
      <alignment horizontal="center" vertical="center"/>
    </xf>
    <xf numFmtId="0" fontId="29" fillId="0" borderId="11" xfId="6" applyFont="1" applyFill="1" applyBorder="1" applyAlignment="1">
      <alignment horizontal="center" vertical="center"/>
    </xf>
    <xf numFmtId="0" fontId="29" fillId="0" borderId="11" xfId="6" applyFont="1" applyBorder="1" applyAlignment="1">
      <alignment horizontal="center" vertical="center" wrapText="1"/>
    </xf>
    <xf numFmtId="0" fontId="3" fillId="0" borderId="3" xfId="6" applyFont="1" applyFill="1" applyBorder="1" applyAlignment="1">
      <alignment horizontal="center" vertical="center" wrapText="1"/>
    </xf>
    <xf numFmtId="0" fontId="3" fillId="20" borderId="11" xfId="16" applyNumberFormat="1" applyFont="1" applyFill="1" applyBorder="1" applyAlignment="1">
      <alignment horizontal="center" vertical="center"/>
    </xf>
    <xf numFmtId="0" fontId="73" fillId="21" borderId="5" xfId="5" applyFont="1" applyFill="1" applyBorder="1" applyAlignment="1">
      <alignment horizontal="center" vertical="center" wrapText="1"/>
    </xf>
    <xf numFmtId="4" fontId="3" fillId="0" borderId="3" xfId="6" applyNumberFormat="1" applyFont="1" applyBorder="1" applyAlignment="1">
      <alignment vertical="center"/>
    </xf>
    <xf numFmtId="1" fontId="47" fillId="20" borderId="11" xfId="0" applyNumberFormat="1" applyFont="1" applyFill="1" applyBorder="1" applyAlignment="1">
      <alignment horizontal="center" vertical="center"/>
    </xf>
    <xf numFmtId="0" fontId="47" fillId="20" borderId="11" xfId="0" applyFont="1" applyFill="1" applyBorder="1" applyAlignment="1">
      <alignment horizontal="center" vertical="center"/>
    </xf>
    <xf numFmtId="0" fontId="113" fillId="0" borderId="3" xfId="6" applyFont="1" applyBorder="1" applyAlignment="1">
      <alignment horizontal="left" vertical="center" wrapText="1"/>
    </xf>
    <xf numFmtId="0" fontId="113" fillId="0" borderId="3" xfId="16" applyFont="1" applyFill="1" applyBorder="1" applyAlignment="1">
      <alignment horizontal="center" vertical="center"/>
    </xf>
    <xf numFmtId="0" fontId="29" fillId="0" borderId="11" xfId="6" applyFont="1" applyBorder="1" applyAlignment="1">
      <alignment horizontal="center" vertical="center"/>
    </xf>
    <xf numFmtId="2" fontId="3" fillId="20" borderId="11" xfId="10" applyNumberFormat="1" applyFont="1" applyFill="1" applyBorder="1" applyAlignment="1">
      <alignment horizontal="center" vertical="center" wrapText="1"/>
    </xf>
    <xf numFmtId="0" fontId="3" fillId="20" borderId="11" xfId="10" applyNumberFormat="1" applyFont="1" applyFill="1" applyBorder="1" applyAlignment="1">
      <alignment horizontal="center" vertical="center" wrapText="1"/>
    </xf>
    <xf numFmtId="0" fontId="29" fillId="14" borderId="11" xfId="0" applyFont="1" applyFill="1" applyBorder="1" applyAlignment="1">
      <alignment horizontal="center" vertical="center"/>
    </xf>
    <xf numFmtId="4" fontId="3" fillId="20" borderId="11" xfId="0" applyNumberFormat="1" applyFont="1" applyFill="1" applyBorder="1" applyAlignment="1">
      <alignment horizontal="center" vertical="center" wrapText="1"/>
    </xf>
    <xf numFmtId="4" fontId="3" fillId="20" borderId="11" xfId="6" applyNumberFormat="1" applyFont="1" applyFill="1" applyBorder="1" applyAlignment="1">
      <alignment horizontal="center" vertical="center" wrapText="1"/>
    </xf>
    <xf numFmtId="0" fontId="3" fillId="20" borderId="8" xfId="0" applyFont="1" applyFill="1" applyBorder="1" applyAlignment="1">
      <alignment vertical="center" wrapText="1"/>
    </xf>
    <xf numFmtId="4" fontId="3" fillId="20" borderId="11" xfId="6" applyNumberFormat="1" applyFont="1" applyFill="1" applyBorder="1" applyAlignment="1">
      <alignment horizontal="right" vertical="center" wrapText="1"/>
    </xf>
    <xf numFmtId="0" fontId="3" fillId="19" borderId="11" xfId="0" applyFont="1" applyFill="1" applyBorder="1" applyAlignment="1">
      <alignment horizontal="center" vertical="center" wrapText="1"/>
    </xf>
    <xf numFmtId="0" fontId="32" fillId="20" borderId="11" xfId="6" applyFont="1" applyFill="1" applyBorder="1" applyAlignment="1">
      <alignment horizontal="center" vertical="center"/>
    </xf>
    <xf numFmtId="4" fontId="121" fillId="20" borderId="11" xfId="6" applyNumberFormat="1" applyFont="1" applyFill="1" applyBorder="1" applyAlignment="1">
      <alignment horizontal="right" vertical="center"/>
    </xf>
    <xf numFmtId="4" fontId="122" fillId="20" borderId="11" xfId="0" applyNumberFormat="1" applyFont="1" applyFill="1" applyBorder="1" applyAlignment="1">
      <alignment horizontal="right" vertical="center"/>
    </xf>
    <xf numFmtId="4" fontId="0" fillId="0" borderId="11" xfId="0" applyNumberFormat="1" applyBorder="1" applyAlignment="1">
      <alignment horizontal="right" vertical="center"/>
    </xf>
    <xf numFmtId="0" fontId="29" fillId="0" borderId="11" xfId="6" applyFont="1" applyBorder="1" applyAlignment="1">
      <alignment horizontal="left" vertical="center"/>
    </xf>
    <xf numFmtId="3" fontId="3" fillId="0" borderId="3" xfId="16" applyNumberFormat="1" applyFont="1" applyFill="1" applyBorder="1" applyAlignment="1">
      <alignment horizontal="center" vertical="center" wrapText="1"/>
    </xf>
    <xf numFmtId="4" fontId="18" fillId="0" borderId="3" xfId="16" applyNumberFormat="1" applyFont="1" applyFill="1" applyBorder="1" applyAlignment="1">
      <alignment horizontal="center" vertical="center"/>
    </xf>
    <xf numFmtId="3" fontId="18" fillId="0" borderId="3" xfId="16" applyNumberFormat="1" applyFont="1" applyFill="1" applyBorder="1" applyAlignment="1">
      <alignment horizontal="center" vertical="center"/>
    </xf>
    <xf numFmtId="4" fontId="18" fillId="0" borderId="3" xfId="16" applyNumberFormat="1" applyFont="1" applyFill="1" applyBorder="1" applyAlignment="1">
      <alignment horizontal="center" vertical="center" wrapText="1"/>
    </xf>
    <xf numFmtId="172" fontId="3" fillId="0" borderId="11" xfId="6" applyNumberFormat="1" applyFont="1" applyBorder="1" applyAlignment="1">
      <alignment vertical="center"/>
    </xf>
    <xf numFmtId="0" fontId="29" fillId="20" borderId="11" xfId="6" applyFont="1" applyFill="1" applyBorder="1" applyAlignment="1">
      <alignment horizontal="center" vertical="center" wrapText="1"/>
    </xf>
    <xf numFmtId="0" fontId="29" fillId="19" borderId="11" xfId="0" applyFont="1" applyFill="1" applyBorder="1" applyAlignment="1">
      <alignment horizontal="center" vertical="center"/>
    </xf>
    <xf numFmtId="0" fontId="3" fillId="20" borderId="11" xfId="22" applyNumberFormat="1" applyFont="1" applyFill="1" applyBorder="1" applyAlignment="1">
      <alignment horizontal="center" vertical="center"/>
    </xf>
    <xf numFmtId="1" fontId="3" fillId="20" borderId="11" xfId="22" applyNumberFormat="1" applyFont="1" applyFill="1" applyBorder="1" applyAlignment="1">
      <alignment horizontal="center" vertical="center"/>
    </xf>
    <xf numFmtId="4" fontId="18" fillId="20" borderId="11" xfId="16" applyNumberFormat="1" applyFont="1" applyFill="1" applyBorder="1" applyAlignment="1">
      <alignment horizontal="center" vertical="center" wrapText="1"/>
    </xf>
    <xf numFmtId="0" fontId="18" fillId="20" borderId="11" xfId="16" applyFont="1" applyFill="1" applyBorder="1" applyAlignment="1">
      <alignment horizontal="center" vertical="center" textRotation="90"/>
    </xf>
    <xf numFmtId="4" fontId="18" fillId="20" borderId="11" xfId="16" applyNumberFormat="1" applyFont="1" applyFill="1" applyBorder="1" applyAlignment="1">
      <alignment horizontal="center" vertical="center" textRotation="90"/>
    </xf>
    <xf numFmtId="2" fontId="18" fillId="20" borderId="11" xfId="10" applyNumberFormat="1" applyFont="1" applyFill="1" applyBorder="1" applyAlignment="1">
      <alignment horizontal="center" vertical="center" wrapText="1"/>
    </xf>
    <xf numFmtId="4" fontId="18" fillId="20" borderId="11" xfId="10" applyNumberFormat="1" applyFont="1" applyFill="1" applyBorder="1" applyAlignment="1">
      <alignment horizontal="center" vertical="center" wrapText="1"/>
    </xf>
    <xf numFmtId="1" fontId="18" fillId="20" borderId="11" xfId="10" applyNumberFormat="1" applyFont="1" applyFill="1" applyBorder="1" applyAlignment="1">
      <alignment horizontal="center" vertical="center" wrapText="1"/>
    </xf>
    <xf numFmtId="4" fontId="3" fillId="20" borderId="11" xfId="16" applyNumberFormat="1" applyFont="1" applyFill="1" applyBorder="1" applyAlignment="1">
      <alignment horizontal="center" vertical="center" textRotation="90"/>
    </xf>
    <xf numFmtId="1" fontId="79" fillId="20" borderId="11" xfId="10" applyNumberFormat="1" applyFont="1" applyFill="1" applyBorder="1" applyAlignment="1">
      <alignment horizontal="center" vertical="center" wrapText="1"/>
    </xf>
    <xf numFmtId="3" fontId="18" fillId="20" borderId="11" xfId="10" applyNumberFormat="1" applyFont="1" applyFill="1" applyBorder="1" applyAlignment="1">
      <alignment horizontal="center" vertical="center" wrapText="1"/>
    </xf>
    <xf numFmtId="4" fontId="123" fillId="20" borderId="11" xfId="6" applyNumberFormat="1" applyFont="1" applyFill="1" applyBorder="1" applyAlignment="1">
      <alignment vertical="center"/>
    </xf>
    <xf numFmtId="4" fontId="124" fillId="15" borderId="11" xfId="6" applyNumberFormat="1" applyFont="1" applyFill="1" applyBorder="1" applyAlignment="1">
      <alignment vertical="center"/>
    </xf>
    <xf numFmtId="4" fontId="118" fillId="15" borderId="11" xfId="0" applyNumberFormat="1" applyFont="1" applyFill="1" applyBorder="1" applyAlignment="1">
      <alignment vertical="center"/>
    </xf>
    <xf numFmtId="4" fontId="113" fillId="20" borderId="11" xfId="6" applyNumberFormat="1" applyFont="1" applyFill="1" applyBorder="1" applyAlignment="1">
      <alignment vertical="center" wrapText="1"/>
    </xf>
    <xf numFmtId="4" fontId="125" fillId="0" borderId="30" xfId="0" applyNumberFormat="1" applyFont="1" applyFill="1" applyBorder="1" applyAlignment="1">
      <alignment vertical="center"/>
    </xf>
    <xf numFmtId="4" fontId="3" fillId="0" borderId="3" xfId="6" applyNumberFormat="1" applyFont="1" applyBorder="1" applyAlignment="1">
      <alignment horizontal="center" vertical="center"/>
    </xf>
    <xf numFmtId="4" fontId="19" fillId="0" borderId="11" xfId="0" applyNumberFormat="1" applyFont="1" applyFill="1" applyBorder="1" applyAlignment="1">
      <alignment horizontal="center" vertical="center"/>
    </xf>
    <xf numFmtId="4" fontId="11" fillId="20" borderId="11" xfId="0" applyNumberFormat="1" applyFont="1" applyFill="1" applyBorder="1" applyAlignment="1">
      <alignment vertical="center"/>
    </xf>
    <xf numFmtId="172" fontId="3" fillId="0" borderId="11" xfId="6" applyNumberFormat="1" applyFont="1" applyFill="1" applyBorder="1" applyAlignment="1">
      <alignment horizontal="center" vertical="center"/>
    </xf>
    <xf numFmtId="4" fontId="102" fillId="0" borderId="11" xfId="16" applyNumberFormat="1" applyFont="1" applyBorder="1" applyAlignment="1">
      <alignment vertical="center" wrapText="1"/>
    </xf>
    <xf numFmtId="4" fontId="113" fillId="0" borderId="11" xfId="0" applyNumberFormat="1" applyFont="1" applyFill="1" applyBorder="1" applyAlignment="1">
      <alignment vertical="center"/>
    </xf>
    <xf numFmtId="4" fontId="113" fillId="20" borderId="11" xfId="0" applyNumberFormat="1" applyFont="1" applyFill="1" applyBorder="1" applyAlignment="1">
      <alignment vertical="center"/>
    </xf>
    <xf numFmtId="0" fontId="3" fillId="20" borderId="11" xfId="0" applyFont="1" applyFill="1" applyBorder="1" applyAlignment="1">
      <alignment horizontal="left" vertical="center"/>
    </xf>
    <xf numFmtId="0" fontId="29" fillId="20" borderId="11" xfId="0" applyFont="1" applyFill="1" applyBorder="1" applyAlignment="1">
      <alignment horizontal="center" vertical="center"/>
    </xf>
    <xf numFmtId="0" fontId="29" fillId="20" borderId="11" xfId="0" applyFont="1" applyFill="1" applyBorder="1" applyAlignment="1">
      <alignment horizontal="left" vertical="center"/>
    </xf>
    <xf numFmtId="4" fontId="113" fillId="0" borderId="3" xfId="16" applyNumberFormat="1" applyFont="1" applyFill="1" applyBorder="1" applyAlignment="1">
      <alignment vertical="center" wrapText="1"/>
    </xf>
    <xf numFmtId="4" fontId="113" fillId="0" borderId="11" xfId="16" applyNumberFormat="1" applyFont="1" applyFill="1" applyBorder="1" applyAlignment="1">
      <alignment vertical="center" wrapText="1"/>
    </xf>
    <xf numFmtId="0" fontId="3" fillId="20" borderId="2" xfId="0" applyFont="1" applyFill="1" applyBorder="1" applyAlignment="1">
      <alignment horizontal="center" vertical="center"/>
    </xf>
    <xf numFmtId="0" fontId="3" fillId="20" borderId="6" xfId="0" applyFont="1" applyFill="1" applyBorder="1" applyAlignment="1">
      <alignment horizontal="center" vertical="center"/>
    </xf>
    <xf numFmtId="0" fontId="0" fillId="20" borderId="16" xfId="0" applyFill="1" applyBorder="1" applyAlignment="1">
      <alignment horizontal="center" vertical="center"/>
    </xf>
    <xf numFmtId="0" fontId="3" fillId="20" borderId="16" xfId="0" applyFont="1" applyFill="1" applyBorder="1" applyAlignment="1">
      <alignment horizontal="center"/>
    </xf>
    <xf numFmtId="0" fontId="63" fillId="20" borderId="16" xfId="0" applyFont="1" applyFill="1" applyBorder="1" applyAlignment="1">
      <alignment horizontal="center" vertical="center"/>
    </xf>
    <xf numFmtId="0" fontId="3" fillId="20" borderId="16" xfId="0" applyFont="1" applyFill="1" applyBorder="1" applyAlignment="1">
      <alignment horizontal="center" vertical="center" wrapText="1"/>
    </xf>
    <xf numFmtId="0" fontId="29" fillId="20" borderId="16" xfId="0" applyFont="1" applyFill="1" applyBorder="1" applyAlignment="1">
      <alignment horizontal="center" vertical="center"/>
    </xf>
    <xf numFmtId="0" fontId="5" fillId="0" borderId="11" xfId="6" applyFont="1" applyBorder="1" applyAlignment="1">
      <alignment horizontal="left" vertical="center" wrapText="1"/>
    </xf>
    <xf numFmtId="0" fontId="3" fillId="20" borderId="8" xfId="10" applyFont="1" applyFill="1" applyBorder="1" applyAlignment="1">
      <alignment vertical="center" wrapText="1"/>
    </xf>
    <xf numFmtId="0" fontId="3" fillId="0" borderId="8" xfId="0" applyNumberFormat="1" applyFont="1" applyFill="1" applyBorder="1" applyAlignment="1">
      <alignment vertical="center" wrapText="1"/>
    </xf>
    <xf numFmtId="0" fontId="3" fillId="0" borderId="7" xfId="0" applyNumberFormat="1" applyFont="1" applyFill="1" applyBorder="1" applyAlignment="1">
      <alignment vertical="center" wrapText="1"/>
    </xf>
    <xf numFmtId="4" fontId="117" fillId="20" borderId="5" xfId="6" applyNumberFormat="1" applyFont="1" applyFill="1" applyBorder="1" applyAlignment="1">
      <alignment horizontal="right" vertical="center" wrapText="1"/>
    </xf>
    <xf numFmtId="2" fontId="3" fillId="0" borderId="11" xfId="10" applyNumberFormat="1" applyFont="1" applyFill="1" applyBorder="1" applyAlignment="1">
      <alignment horizontal="center" vertical="center" wrapText="1"/>
    </xf>
    <xf numFmtId="0" fontId="113" fillId="20" borderId="11" xfId="0" applyNumberFormat="1" applyFont="1" applyFill="1" applyBorder="1" applyAlignment="1">
      <alignment horizontal="center" vertical="center" wrapText="1"/>
    </xf>
    <xf numFmtId="0" fontId="3" fillId="0" borderId="5" xfId="0" applyNumberFormat="1" applyFont="1" applyFill="1" applyBorder="1" applyAlignment="1">
      <alignment vertical="center" wrapText="1"/>
    </xf>
    <xf numFmtId="4" fontId="117" fillId="20" borderId="11" xfId="0" applyNumberFormat="1" applyFont="1" applyFill="1" applyBorder="1" applyAlignment="1">
      <alignment horizontal="right" vertical="center" wrapText="1"/>
    </xf>
    <xf numFmtId="4" fontId="113" fillId="20" borderId="11" xfId="6" applyNumberFormat="1" applyFont="1" applyFill="1" applyBorder="1" applyAlignment="1">
      <alignment horizontal="right" vertical="center"/>
    </xf>
    <xf numFmtId="4" fontId="117" fillId="0" borderId="11" xfId="16" applyNumberFormat="1" applyFont="1" applyFill="1" applyBorder="1" applyAlignment="1">
      <alignment vertical="center" wrapText="1"/>
    </xf>
    <xf numFmtId="4" fontId="117" fillId="0" borderId="11" xfId="6" applyNumberFormat="1" applyFont="1" applyFill="1" applyBorder="1" applyAlignment="1">
      <alignment vertical="center" wrapText="1"/>
    </xf>
    <xf numFmtId="3" fontId="3" fillId="20" borderId="11" xfId="6" applyNumberFormat="1" applyFont="1" applyFill="1" applyBorder="1" applyAlignment="1">
      <alignment horizontal="center" vertical="center" wrapText="1"/>
    </xf>
    <xf numFmtId="0" fontId="3" fillId="20" borderId="11" xfId="10" applyFont="1" applyFill="1" applyBorder="1" applyAlignment="1">
      <alignment horizontal="center" vertical="center" wrapText="1"/>
    </xf>
    <xf numFmtId="0" fontId="32" fillId="22" borderId="11" xfId="16" applyFont="1" applyFill="1" applyBorder="1" applyAlignment="1">
      <alignment horizontal="center" vertical="center" wrapText="1"/>
    </xf>
    <xf numFmtId="2" fontId="3" fillId="15" borderId="11" xfId="16" applyNumberFormat="1" applyFont="1" applyFill="1" applyBorder="1" applyAlignment="1">
      <alignment horizontal="center" vertical="center"/>
    </xf>
    <xf numFmtId="4" fontId="18" fillId="20" borderId="5" xfId="16" applyNumberFormat="1" applyFont="1" applyFill="1" applyBorder="1" applyAlignment="1">
      <alignment horizontal="center" vertical="center"/>
    </xf>
    <xf numFmtId="3" fontId="18" fillId="20" borderId="5" xfId="16" applyNumberFormat="1" applyFont="1" applyFill="1" applyBorder="1" applyAlignment="1">
      <alignment horizontal="center" vertical="center"/>
    </xf>
    <xf numFmtId="4" fontId="3" fillId="20" borderId="5" xfId="6" applyNumberFormat="1" applyFont="1" applyFill="1" applyBorder="1" applyAlignment="1">
      <alignment horizontal="center" vertical="center"/>
    </xf>
    <xf numFmtId="3" fontId="18" fillId="20" borderId="5" xfId="16" applyNumberFormat="1" applyFont="1" applyFill="1" applyBorder="1" applyAlignment="1">
      <alignment horizontal="center" vertical="center" wrapText="1"/>
    </xf>
    <xf numFmtId="3" fontId="3" fillId="20" borderId="5" xfId="10" applyNumberFormat="1" applyFont="1" applyFill="1" applyBorder="1" applyAlignment="1">
      <alignment horizontal="center" vertical="center" wrapText="1"/>
    </xf>
    <xf numFmtId="0" fontId="18" fillId="0" borderId="3" xfId="16" applyFont="1" applyFill="1" applyBorder="1" applyAlignment="1">
      <alignment horizontal="left" vertical="center" textRotation="90" wrapText="1"/>
    </xf>
    <xf numFmtId="0" fontId="69" fillId="0" borderId="11" xfId="16" applyFont="1" applyBorder="1" applyAlignment="1">
      <alignment horizontal="left" vertical="center" wrapText="1"/>
    </xf>
    <xf numFmtId="0" fontId="3" fillId="20" borderId="11" xfId="0" applyFont="1" applyFill="1" applyBorder="1" applyAlignment="1">
      <alignment horizontal="left" vertical="center" wrapText="1"/>
    </xf>
    <xf numFmtId="0" fontId="3" fillId="20" borderId="11" xfId="16" applyFont="1" applyFill="1" applyBorder="1" applyAlignment="1">
      <alignment horizontal="left" vertical="center" textRotation="90" wrapText="1"/>
    </xf>
    <xf numFmtId="0" fontId="32" fillId="20" borderId="11" xfId="16" applyFont="1" applyFill="1" applyBorder="1" applyAlignment="1">
      <alignment horizontal="left" vertical="center" wrapText="1"/>
    </xf>
    <xf numFmtId="0" fontId="18" fillId="20" borderId="11" xfId="16" applyFont="1" applyFill="1" applyBorder="1" applyAlignment="1">
      <alignment horizontal="left" vertical="center" textRotation="90" wrapText="1"/>
    </xf>
    <xf numFmtId="0" fontId="18" fillId="20" borderId="5" xfId="16" applyFont="1" applyFill="1" applyBorder="1" applyAlignment="1">
      <alignment horizontal="left" vertical="center" textRotation="90" wrapText="1"/>
    </xf>
    <xf numFmtId="0" fontId="3" fillId="0" borderId="11" xfId="16" applyBorder="1" applyAlignment="1">
      <alignment horizontal="center" vertical="center"/>
    </xf>
    <xf numFmtId="4" fontId="3" fillId="0" borderId="3" xfId="6" applyNumberFormat="1" applyFont="1" applyFill="1" applyBorder="1" applyAlignment="1">
      <alignment vertical="center"/>
    </xf>
    <xf numFmtId="4" fontId="117" fillId="0" borderId="3" xfId="16" applyNumberFormat="1" applyFont="1" applyFill="1" applyBorder="1" applyAlignment="1">
      <alignment vertical="center" wrapText="1"/>
    </xf>
    <xf numFmtId="4" fontId="117" fillId="0" borderId="11" xfId="6" applyNumberFormat="1" applyFont="1" applyFill="1" applyBorder="1" applyAlignment="1">
      <alignment vertical="center"/>
    </xf>
    <xf numFmtId="4" fontId="126" fillId="20" borderId="11" xfId="6" applyNumberFormat="1" applyFont="1" applyFill="1" applyBorder="1" applyAlignment="1">
      <alignment vertical="center" wrapText="1"/>
    </xf>
    <xf numFmtId="4" fontId="113" fillId="20" borderId="11" xfId="0" applyNumberFormat="1" applyFont="1" applyFill="1" applyBorder="1" applyAlignment="1">
      <alignment vertical="center" wrapText="1"/>
    </xf>
    <xf numFmtId="4" fontId="3" fillId="20" borderId="11" xfId="6" applyNumberFormat="1" applyFont="1" applyFill="1" applyBorder="1" applyAlignment="1">
      <alignment vertical="center" wrapText="1"/>
    </xf>
    <xf numFmtId="4" fontId="117" fillId="20" borderId="11" xfId="6" applyNumberFormat="1" applyFont="1" applyFill="1" applyBorder="1" applyAlignment="1">
      <alignment vertical="center" wrapText="1"/>
    </xf>
    <xf numFmtId="4" fontId="124" fillId="20" borderId="11" xfId="6" applyNumberFormat="1" applyFont="1" applyFill="1" applyBorder="1" applyAlignment="1">
      <alignment vertical="center"/>
    </xf>
    <xf numFmtId="4" fontId="112" fillId="0" borderId="11" xfId="0" applyNumberFormat="1" applyFont="1" applyFill="1" applyBorder="1" applyAlignment="1">
      <alignment vertical="center"/>
    </xf>
    <xf numFmtId="4" fontId="109" fillId="0" borderId="11" xfId="0" applyNumberFormat="1" applyFont="1" applyFill="1" applyBorder="1" applyAlignment="1">
      <alignment vertical="center"/>
    </xf>
    <xf numFmtId="4" fontId="117" fillId="0" borderId="11" xfId="6" applyNumberFormat="1" applyFont="1" applyBorder="1" applyAlignment="1">
      <alignment vertical="center" wrapText="1"/>
    </xf>
    <xf numFmtId="4" fontId="32" fillId="0" borderId="11" xfId="16" applyNumberFormat="1" applyFont="1" applyBorder="1" applyAlignment="1">
      <alignment vertical="center" wrapText="1"/>
    </xf>
    <xf numFmtId="4" fontId="5" fillId="15" borderId="11" xfId="16" applyNumberFormat="1" applyFont="1" applyFill="1" applyBorder="1" applyAlignment="1">
      <alignment vertical="center" wrapText="1"/>
    </xf>
    <xf numFmtId="4" fontId="127" fillId="15" borderId="11" xfId="16" applyNumberFormat="1" applyFont="1" applyFill="1" applyBorder="1" applyAlignment="1">
      <alignment vertical="center" wrapText="1"/>
    </xf>
    <xf numFmtId="4" fontId="126" fillId="20" borderId="11" xfId="16" applyNumberFormat="1" applyFont="1" applyFill="1" applyBorder="1" applyAlignment="1">
      <alignment vertical="center" wrapText="1"/>
    </xf>
    <xf numFmtId="4" fontId="121" fillId="20" borderId="11" xfId="16" applyNumberFormat="1" applyFont="1" applyFill="1" applyBorder="1" applyAlignment="1">
      <alignment vertical="center" wrapText="1"/>
    </xf>
    <xf numFmtId="4" fontId="122" fillId="20" borderId="11" xfId="16" applyNumberFormat="1" applyFont="1" applyFill="1" applyBorder="1" applyAlignment="1">
      <alignment vertical="center" wrapText="1"/>
    </xf>
    <xf numFmtId="4" fontId="121" fillId="20" borderId="5" xfId="16" applyNumberFormat="1" applyFont="1" applyFill="1" applyBorder="1" applyAlignment="1">
      <alignment vertical="center" wrapText="1"/>
    </xf>
    <xf numFmtId="4" fontId="122" fillId="20" borderId="5" xfId="16" applyNumberFormat="1" applyFont="1" applyFill="1" applyBorder="1" applyAlignment="1">
      <alignment vertical="center" wrapText="1"/>
    </xf>
    <xf numFmtId="0" fontId="6" fillId="0" borderId="11" xfId="0" applyFont="1" applyFill="1" applyBorder="1" applyAlignment="1">
      <alignment horizontal="center" vertical="center"/>
    </xf>
    <xf numFmtId="2" fontId="3" fillId="0" borderId="11" xfId="16" applyNumberFormat="1" applyFont="1" applyBorder="1" applyAlignment="1">
      <alignment horizontal="center" vertical="center" wrapText="1"/>
    </xf>
    <xf numFmtId="0" fontId="18" fillId="20" borderId="8" xfId="10" applyFont="1" applyFill="1" applyBorder="1" applyAlignment="1">
      <alignment vertical="center" wrapText="1"/>
    </xf>
    <xf numFmtId="0" fontId="3" fillId="20" borderId="7" xfId="10" applyFont="1" applyFill="1" applyBorder="1" applyAlignment="1">
      <alignment vertical="center" wrapText="1"/>
    </xf>
    <xf numFmtId="0" fontId="79" fillId="4" borderId="11" xfId="15" applyNumberFormat="1" applyFont="1" applyFill="1" applyBorder="1" applyAlignment="1">
      <alignment horizontal="center" vertical="center"/>
    </xf>
    <xf numFmtId="1" fontId="25" fillId="0" borderId="0" xfId="18" applyNumberFormat="1" applyFont="1" applyBorder="1" applyAlignment="1">
      <alignment horizontal="center" vertical="center"/>
    </xf>
    <xf numFmtId="0" fontId="62" fillId="3" borderId="5" xfId="16" applyFont="1" applyFill="1" applyBorder="1" applyAlignment="1">
      <alignment horizontal="center" vertical="center" wrapText="1"/>
    </xf>
    <xf numFmtId="4" fontId="62" fillId="11" borderId="3" xfId="16" applyNumberFormat="1" applyFont="1" applyFill="1" applyBorder="1" applyAlignment="1">
      <alignment horizontal="center" vertical="center" wrapText="1"/>
    </xf>
    <xf numFmtId="0" fontId="61" fillId="0" borderId="0" xfId="16" applyFont="1" applyAlignment="1">
      <alignment horizontal="center"/>
    </xf>
    <xf numFmtId="0" fontId="62" fillId="3" borderId="5" xfId="16" applyFont="1" applyFill="1" applyBorder="1" applyAlignment="1">
      <alignment horizontal="center" vertical="center"/>
    </xf>
    <xf numFmtId="3" fontId="3" fillId="0" borderId="11" xfId="16" applyNumberFormat="1" applyFont="1" applyBorder="1" applyAlignment="1">
      <alignment horizontal="center" vertical="center" wrapText="1"/>
    </xf>
    <xf numFmtId="0" fontId="3" fillId="0" borderId="11" xfId="16" applyFont="1" applyBorder="1" applyAlignment="1">
      <alignment horizontal="center" vertical="center" wrapText="1"/>
    </xf>
    <xf numFmtId="3"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xf>
    <xf numFmtId="4" fontId="113" fillId="0" borderId="11" xfId="0" applyNumberFormat="1" applyFont="1" applyFill="1" applyBorder="1" applyAlignment="1">
      <alignment horizontal="right" vertical="center"/>
    </xf>
    <xf numFmtId="4" fontId="117" fillId="0" borderId="11" xfId="0" applyNumberFormat="1" applyFont="1" applyFill="1" applyBorder="1" applyAlignment="1">
      <alignment horizontal="right" vertical="center"/>
    </xf>
    <xf numFmtId="0" fontId="3" fillId="20" borderId="16" xfId="16" applyFont="1" applyFill="1" applyBorder="1" applyAlignment="1">
      <alignment horizontal="center" vertical="center" wrapText="1"/>
    </xf>
    <xf numFmtId="0" fontId="3" fillId="0" borderId="8" xfId="16" applyFont="1" applyBorder="1" applyAlignment="1">
      <alignment vertical="center" wrapText="1"/>
    </xf>
    <xf numFmtId="0" fontId="3" fillId="0" borderId="11" xfId="16" applyFont="1" applyBorder="1" applyAlignment="1">
      <alignment vertical="center" wrapText="1"/>
    </xf>
    <xf numFmtId="0" fontId="3" fillId="0" borderId="11" xfId="0" applyFont="1" applyFill="1" applyBorder="1" applyAlignment="1">
      <alignment horizontal="left" vertical="center" wrapText="1"/>
    </xf>
    <xf numFmtId="0" fontId="3" fillId="20" borderId="16" xfId="16" applyFont="1" applyFill="1" applyBorder="1" applyAlignment="1">
      <alignment horizontal="center" vertical="center"/>
    </xf>
    <xf numFmtId="0" fontId="3" fillId="0" borderId="11" xfId="16" applyFont="1" applyFill="1" applyBorder="1" applyAlignment="1">
      <alignment vertical="center"/>
    </xf>
    <xf numFmtId="0" fontId="3" fillId="0" borderId="3" xfId="6" applyFont="1" applyBorder="1" applyAlignment="1">
      <alignment horizontal="left" vertical="center" wrapText="1"/>
    </xf>
    <xf numFmtId="0" fontId="3" fillId="0" borderId="11" xfId="6" applyFont="1" applyBorder="1" applyAlignment="1">
      <alignment horizontal="left" vertical="center" wrapText="1"/>
    </xf>
    <xf numFmtId="0" fontId="3" fillId="0" borderId="3" xfId="6" applyFont="1" applyFill="1" applyBorder="1" applyAlignment="1">
      <alignment horizontal="center" vertical="center"/>
    </xf>
    <xf numFmtId="0" fontId="3" fillId="0" borderId="11" xfId="6" applyFont="1" applyFill="1" applyBorder="1" applyAlignment="1">
      <alignment horizontal="center" vertical="center"/>
    </xf>
    <xf numFmtId="4" fontId="3" fillId="0" borderId="3" xfId="6" applyNumberFormat="1" applyFont="1" applyBorder="1" applyAlignment="1">
      <alignment horizontal="right" vertical="center"/>
    </xf>
    <xf numFmtId="4" fontId="3" fillId="0" borderId="11" xfId="6" applyNumberFormat="1" applyFont="1" applyBorder="1" applyAlignment="1">
      <alignment horizontal="right" vertical="center"/>
    </xf>
    <xf numFmtId="0" fontId="62" fillId="3" borderId="11" xfId="16" applyFont="1" applyFill="1" applyBorder="1" applyAlignment="1">
      <alignment horizontal="center" vertical="center" wrapText="1"/>
    </xf>
    <xf numFmtId="4" fontId="113" fillId="0" borderId="3" xfId="16" applyNumberFormat="1" applyFont="1" applyFill="1" applyBorder="1" applyAlignment="1">
      <alignment horizontal="right" vertical="center" wrapText="1"/>
    </xf>
    <xf numFmtId="4" fontId="113" fillId="0" borderId="11" xfId="16" applyNumberFormat="1" applyFont="1" applyFill="1" applyBorder="1" applyAlignment="1">
      <alignment horizontal="right" vertical="center" wrapText="1"/>
    </xf>
    <xf numFmtId="0" fontId="3" fillId="0" borderId="3" xfId="16" applyNumberFormat="1" applyFont="1" applyFill="1" applyBorder="1" applyAlignment="1">
      <alignment horizontal="center" vertical="center"/>
    </xf>
    <xf numFmtId="0" fontId="3" fillId="0" borderId="11" xfId="16" applyNumberFormat="1" applyFont="1" applyFill="1" applyBorder="1" applyAlignment="1">
      <alignment horizontal="center" vertical="center"/>
    </xf>
    <xf numFmtId="1" fontId="3" fillId="0" borderId="3" xfId="10" applyNumberFormat="1" applyFont="1" applyFill="1" applyBorder="1" applyAlignment="1">
      <alignment horizontal="center" vertical="center" wrapText="1"/>
    </xf>
    <xf numFmtId="1" fontId="3" fillId="0" borderId="11" xfId="10" applyNumberFormat="1" applyFont="1" applyFill="1" applyBorder="1" applyAlignment="1">
      <alignment horizontal="center" vertical="center" wrapText="1"/>
    </xf>
    <xf numFmtId="4" fontId="18" fillId="0" borderId="11" xfId="10" applyNumberFormat="1" applyFont="1" applyFill="1" applyBorder="1" applyAlignment="1">
      <alignment horizontal="center" vertical="center" wrapText="1"/>
    </xf>
    <xf numFmtId="0" fontId="3" fillId="0" borderId="11" xfId="10" applyNumberFormat="1" applyFont="1" applyFill="1" applyBorder="1" applyAlignment="1">
      <alignment horizontal="center" vertical="center" wrapText="1"/>
    </xf>
    <xf numFmtId="0" fontId="3" fillId="0" borderId="4" xfId="10" applyFont="1" applyFill="1" applyBorder="1" applyAlignment="1">
      <alignment vertical="center" wrapText="1"/>
    </xf>
    <xf numFmtId="0" fontId="3" fillId="0" borderId="8" xfId="10" applyFont="1" applyFill="1" applyBorder="1" applyAlignment="1">
      <alignment vertical="center" wrapText="1"/>
    </xf>
    <xf numFmtId="0" fontId="3" fillId="20" borderId="16" xfId="0" applyFont="1" applyFill="1" applyBorder="1" applyAlignment="1">
      <alignment horizontal="center" vertical="center"/>
    </xf>
    <xf numFmtId="0" fontId="3" fillId="0" borderId="11" xfId="0" applyFont="1" applyBorder="1" applyAlignment="1">
      <alignment vertical="center"/>
    </xf>
    <xf numFmtId="0" fontId="3" fillId="0" borderId="11" xfId="6" applyFont="1" applyBorder="1" applyAlignment="1">
      <alignment horizontal="left" vertical="center"/>
    </xf>
    <xf numFmtId="3" fontId="3" fillId="0" borderId="11" xfId="6" applyNumberFormat="1" applyFont="1" applyBorder="1" applyAlignment="1">
      <alignment horizontal="center" vertical="center"/>
    </xf>
    <xf numFmtId="4" fontId="117" fillId="0" borderId="11" xfId="0" applyNumberFormat="1" applyFont="1" applyBorder="1" applyAlignment="1">
      <alignment horizontal="right" vertical="center"/>
    </xf>
    <xf numFmtId="4" fontId="113" fillId="0" borderId="11" xfId="0" applyNumberFormat="1" applyFont="1" applyBorder="1" applyAlignment="1">
      <alignment horizontal="right" vertical="center"/>
    </xf>
    <xf numFmtId="0" fontId="3" fillId="0" borderId="11" xfId="0" applyFont="1" applyBorder="1" applyAlignment="1">
      <alignment horizontal="center" vertical="center"/>
    </xf>
    <xf numFmtId="0" fontId="3" fillId="0" borderId="8" xfId="0" applyFont="1" applyBorder="1" applyAlignment="1">
      <alignment vertical="center"/>
    </xf>
    <xf numFmtId="0" fontId="3" fillId="0" borderId="11" xfId="0" applyFont="1" applyFill="1" applyBorder="1" applyAlignment="1">
      <alignment vertical="center"/>
    </xf>
    <xf numFmtId="3" fontId="3" fillId="20" borderId="11" xfId="6"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vertical="center" wrapText="1"/>
    </xf>
    <xf numFmtId="0" fontId="3" fillId="20" borderId="11" xfId="0" applyFont="1" applyFill="1" applyBorder="1" applyAlignment="1">
      <alignment vertical="center"/>
    </xf>
    <xf numFmtId="0" fontId="3" fillId="20" borderId="11" xfId="6" applyFont="1" applyFill="1" applyBorder="1" applyAlignment="1">
      <alignment horizontal="center" vertical="center"/>
    </xf>
    <xf numFmtId="4" fontId="3" fillId="20" borderId="11" xfId="0" applyNumberFormat="1" applyFont="1" applyFill="1" applyBorder="1" applyAlignment="1">
      <alignment horizontal="right" vertical="center"/>
    </xf>
    <xf numFmtId="4" fontId="117" fillId="20" borderId="11" xfId="0" applyNumberFormat="1" applyFont="1" applyFill="1" applyBorder="1" applyAlignment="1">
      <alignment horizontal="right" vertical="center"/>
    </xf>
    <xf numFmtId="4" fontId="113" fillId="20" borderId="11" xfId="0" applyNumberFormat="1" applyFont="1" applyFill="1" applyBorder="1" applyAlignment="1">
      <alignment horizontal="right" vertical="center"/>
    </xf>
    <xf numFmtId="0" fontId="3" fillId="20" borderId="11" xfId="0" applyFont="1" applyFill="1" applyBorder="1" applyAlignment="1">
      <alignment horizontal="center" vertical="center"/>
    </xf>
    <xf numFmtId="0" fontId="3" fillId="20" borderId="8" xfId="0" applyFont="1" applyFill="1" applyBorder="1" applyAlignment="1"/>
    <xf numFmtId="4" fontId="117" fillId="15" borderId="11" xfId="0" applyNumberFormat="1" applyFont="1" applyFill="1" applyBorder="1" applyAlignment="1">
      <alignment horizontal="right"/>
    </xf>
    <xf numFmtId="4" fontId="113" fillId="15" borderId="11" xfId="0" applyNumberFormat="1" applyFont="1" applyFill="1" applyBorder="1" applyAlignment="1">
      <alignment horizontal="right" vertical="center"/>
    </xf>
    <xf numFmtId="1" fontId="3" fillId="20" borderId="11" xfId="0" applyNumberFormat="1" applyFont="1" applyFill="1" applyBorder="1" applyAlignment="1">
      <alignment horizontal="center" vertical="center"/>
    </xf>
    <xf numFmtId="0" fontId="3" fillId="0" borderId="11" xfId="6" applyFont="1" applyFill="1" applyBorder="1" applyAlignment="1">
      <alignment horizontal="left" vertical="center" wrapText="1"/>
    </xf>
    <xf numFmtId="4" fontId="117" fillId="0" borderId="11" xfId="6" applyNumberFormat="1" applyFont="1" applyBorder="1" applyAlignment="1">
      <alignment horizontal="right" vertical="center" wrapText="1"/>
    </xf>
    <xf numFmtId="0" fontId="3" fillId="20" borderId="8" xfId="0" applyFont="1" applyFill="1" applyBorder="1" applyAlignment="1">
      <alignment vertical="center"/>
    </xf>
    <xf numFmtId="0" fontId="62" fillId="6" borderId="5" xfId="16" applyFont="1" applyFill="1" applyBorder="1" applyAlignment="1">
      <alignment horizontal="center" vertical="center" wrapText="1"/>
    </xf>
    <xf numFmtId="0" fontId="10" fillId="3" borderId="5" xfId="16" applyFont="1" applyFill="1" applyBorder="1" applyAlignment="1">
      <alignment horizontal="center" vertical="center"/>
    </xf>
    <xf numFmtId="0" fontId="73" fillId="0" borderId="11" xfId="5" applyFont="1" applyBorder="1" applyAlignment="1">
      <alignment horizontal="center" vertical="center" wrapText="1"/>
    </xf>
    <xf numFmtId="4" fontId="3" fillId="20" borderId="11" xfId="0" applyNumberFormat="1" applyFont="1" applyFill="1" applyBorder="1" applyAlignment="1">
      <alignment horizontal="center" vertical="center"/>
    </xf>
    <xf numFmtId="4" fontId="117" fillId="15" borderId="11" xfId="0" applyNumberFormat="1" applyFont="1" applyFill="1" applyBorder="1" applyAlignment="1">
      <alignment horizontal="right" vertical="center"/>
    </xf>
    <xf numFmtId="0" fontId="3" fillId="0" borderId="11" xfId="6" applyFont="1" applyBorder="1" applyAlignment="1">
      <alignment vertical="center"/>
    </xf>
    <xf numFmtId="0" fontId="3" fillId="0" borderId="11"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166" fontId="3" fillId="0" borderId="11" xfId="0" applyNumberFormat="1" applyFont="1" applyFill="1" applyBorder="1" applyAlignment="1">
      <alignment vertical="center" wrapText="1"/>
    </xf>
    <xf numFmtId="166" fontId="117" fillId="0" borderId="11" xfId="0" applyNumberFormat="1" applyFont="1" applyFill="1" applyBorder="1" applyAlignment="1">
      <alignment vertical="center" wrapText="1"/>
    </xf>
    <xf numFmtId="4" fontId="113" fillId="0" borderId="11" xfId="0" applyNumberFormat="1" applyFont="1" applyFill="1" applyBorder="1" applyAlignment="1">
      <alignment horizontal="right" vertical="center" wrapText="1"/>
    </xf>
    <xf numFmtId="0" fontId="3" fillId="20" borderId="16" xfId="0" applyNumberFormat="1" applyFont="1" applyFill="1" applyBorder="1" applyAlignment="1">
      <alignment horizontal="center" vertical="center" wrapText="1"/>
    </xf>
    <xf numFmtId="0" fontId="3" fillId="0" borderId="11" xfId="0" applyNumberFormat="1" applyFont="1" applyFill="1" applyBorder="1" applyAlignment="1">
      <alignment vertical="center" wrapText="1"/>
    </xf>
    <xf numFmtId="0" fontId="3" fillId="0" borderId="8" xfId="0" applyFont="1" applyFill="1" applyBorder="1" applyAlignment="1">
      <alignment horizontal="left" vertical="center" wrapText="1"/>
    </xf>
    <xf numFmtId="0" fontId="3" fillId="20" borderId="11" xfId="6" applyFont="1" applyFill="1" applyBorder="1" applyAlignment="1">
      <alignment vertical="center"/>
    </xf>
    <xf numFmtId="0" fontId="3" fillId="20" borderId="11" xfId="0" applyFont="1" applyFill="1" applyBorder="1" applyAlignment="1">
      <alignment vertical="center" wrapText="1"/>
    </xf>
    <xf numFmtId="0" fontId="3" fillId="20" borderId="11" xfId="16" applyFont="1" applyFill="1" applyBorder="1" applyAlignment="1">
      <alignment vertical="center" wrapText="1"/>
    </xf>
    <xf numFmtId="3" fontId="3" fillId="20" borderId="11" xfId="0" applyNumberFormat="1" applyFont="1" applyFill="1" applyBorder="1" applyAlignment="1">
      <alignment horizontal="center" vertical="center" wrapText="1"/>
    </xf>
    <xf numFmtId="0" fontId="3" fillId="20" borderId="11" xfId="0" applyFont="1" applyFill="1" applyBorder="1" applyAlignment="1">
      <alignment horizontal="center" vertical="center" wrapText="1"/>
    </xf>
    <xf numFmtId="4" fontId="3" fillId="0" borderId="11" xfId="0" applyNumberFormat="1" applyFont="1" applyBorder="1" applyAlignment="1">
      <alignment horizontal="right" vertical="center"/>
    </xf>
    <xf numFmtId="0" fontId="3" fillId="0" borderId="8" xfId="10" applyFont="1" applyFill="1" applyBorder="1" applyAlignment="1">
      <alignment horizontal="left" vertical="center" wrapText="1"/>
    </xf>
    <xf numFmtId="4" fontId="117" fillId="0" borderId="11" xfId="16" applyNumberFormat="1" applyFont="1" applyFill="1" applyBorder="1" applyAlignment="1">
      <alignment horizontal="right" vertical="center" wrapText="1"/>
    </xf>
    <xf numFmtId="177" fontId="3" fillId="0" borderId="11" xfId="16" applyNumberFormat="1" applyFont="1" applyFill="1" applyBorder="1" applyAlignment="1">
      <alignment horizontal="center" vertical="center"/>
    </xf>
    <xf numFmtId="0" fontId="3" fillId="20" borderId="11" xfId="16" applyFont="1" applyFill="1" applyBorder="1" applyAlignment="1">
      <alignment vertical="center"/>
    </xf>
    <xf numFmtId="0" fontId="3" fillId="20" borderId="11" xfId="0" applyNumberFormat="1" applyFont="1" applyFill="1" applyBorder="1" applyAlignment="1">
      <alignment vertical="center" wrapText="1"/>
    </xf>
    <xf numFmtId="0" fontId="3" fillId="2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xf>
    <xf numFmtId="0" fontId="3" fillId="15" borderId="8" xfId="0" applyFont="1" applyFill="1" applyBorder="1" applyAlignment="1">
      <alignment horizontal="left" vertical="center"/>
    </xf>
    <xf numFmtId="3" fontId="3" fillId="0" borderId="11" xfId="0" applyNumberFormat="1" applyFont="1" applyFill="1" applyBorder="1" applyAlignment="1">
      <alignment horizontal="center" vertical="center"/>
    </xf>
    <xf numFmtId="0" fontId="3" fillId="20" borderId="11" xfId="6" applyFont="1" applyFill="1" applyBorder="1" applyAlignment="1">
      <alignment vertical="center" wrapText="1"/>
    </xf>
    <xf numFmtId="4" fontId="3" fillId="20" borderId="11" xfId="6" applyNumberFormat="1" applyFont="1" applyFill="1" applyBorder="1" applyAlignment="1">
      <alignment vertical="center"/>
    </xf>
    <xf numFmtId="4" fontId="117" fillId="20" borderId="11" xfId="6" applyNumberFormat="1" applyFont="1" applyFill="1" applyBorder="1" applyAlignment="1">
      <alignment vertical="center"/>
    </xf>
    <xf numFmtId="4" fontId="113" fillId="20" borderId="11" xfId="6" applyNumberFormat="1" applyFont="1" applyFill="1" applyBorder="1" applyAlignment="1">
      <alignment vertical="center"/>
    </xf>
    <xf numFmtId="4" fontId="3" fillId="20" borderId="11" xfId="6" applyNumberFormat="1" applyFont="1" applyFill="1" applyBorder="1" applyAlignment="1">
      <alignment horizontal="center" vertical="center"/>
    </xf>
    <xf numFmtId="4" fontId="3" fillId="20" borderId="11" xfId="6" applyNumberFormat="1" applyFont="1" applyFill="1" applyBorder="1" applyAlignment="1">
      <alignment horizontal="right" vertical="center"/>
    </xf>
    <xf numFmtId="166" fontId="3" fillId="20" borderId="11" xfId="16" applyNumberFormat="1" applyFont="1" applyFill="1" applyBorder="1" applyAlignment="1">
      <alignment horizontal="right" vertical="center" wrapText="1"/>
    </xf>
    <xf numFmtId="166" fontId="117" fillId="15" borderId="11" xfId="16" applyNumberFormat="1" applyFont="1" applyFill="1" applyBorder="1" applyAlignment="1">
      <alignment horizontal="right" vertical="center" wrapText="1"/>
    </xf>
    <xf numFmtId="4" fontId="113" fillId="15" borderId="11" xfId="16" applyNumberFormat="1" applyFont="1" applyFill="1" applyBorder="1" applyAlignment="1">
      <alignment horizontal="right" vertical="center" wrapText="1"/>
    </xf>
    <xf numFmtId="3" fontId="3" fillId="20" borderId="11" xfId="16" applyNumberFormat="1" applyFont="1" applyFill="1" applyBorder="1" applyAlignment="1">
      <alignment horizontal="center" vertical="center" wrapText="1"/>
    </xf>
    <xf numFmtId="1" fontId="3" fillId="20" borderId="11" xfId="10" applyNumberFormat="1" applyFont="1" applyFill="1" applyBorder="1" applyAlignment="1">
      <alignment horizontal="center" vertical="center" wrapText="1"/>
    </xf>
    <xf numFmtId="1" fontId="3" fillId="15" borderId="11" xfId="16"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wrapText="1"/>
    </xf>
    <xf numFmtId="4" fontId="117" fillId="0" borderId="11" xfId="0" applyNumberFormat="1" applyFont="1" applyFill="1" applyBorder="1" applyAlignment="1">
      <alignment horizontal="right" vertical="center" wrapText="1"/>
    </xf>
    <xf numFmtId="4" fontId="117" fillId="0" borderId="11" xfId="6" applyNumberFormat="1" applyFont="1" applyBorder="1" applyAlignment="1">
      <alignment horizontal="right" vertical="center"/>
    </xf>
    <xf numFmtId="4" fontId="117" fillId="15" borderId="11" xfId="6" applyNumberFormat="1" applyFont="1" applyFill="1" applyBorder="1" applyAlignment="1">
      <alignment horizontal="right" vertical="center"/>
    </xf>
    <xf numFmtId="4" fontId="113" fillId="15" borderId="11" xfId="0" applyNumberFormat="1" applyFont="1" applyFill="1" applyBorder="1" applyAlignment="1">
      <alignment horizontal="right" vertical="center" wrapText="1"/>
    </xf>
    <xf numFmtId="0" fontId="3" fillId="15" borderId="8" xfId="0" applyNumberFormat="1" applyFont="1" applyFill="1" applyBorder="1" applyAlignment="1">
      <alignment horizontal="left" vertical="center" wrapText="1"/>
    </xf>
    <xf numFmtId="0" fontId="18" fillId="0" borderId="11" xfId="10" applyNumberFormat="1" applyFont="1" applyFill="1" applyBorder="1" applyAlignment="1">
      <alignment horizontal="center" vertical="center" wrapText="1"/>
    </xf>
    <xf numFmtId="0" fontId="18" fillId="0" borderId="8" xfId="10" applyFont="1" applyFill="1" applyBorder="1" applyAlignment="1">
      <alignment horizontal="center" vertical="center" wrapText="1"/>
    </xf>
    <xf numFmtId="0" fontId="3" fillId="0" borderId="11" xfId="16" applyFont="1" applyFill="1" applyBorder="1" applyAlignment="1">
      <alignment horizontal="center" vertical="center"/>
    </xf>
    <xf numFmtId="3" fontId="3" fillId="0" borderId="11" xfId="16" applyNumberFormat="1" applyFont="1" applyFill="1" applyBorder="1" applyAlignment="1">
      <alignment horizontal="center" vertical="center"/>
    </xf>
    <xf numFmtId="0" fontId="3" fillId="20" borderId="11" xfId="6" applyFont="1" applyFill="1" applyBorder="1" applyAlignment="1">
      <alignment horizontal="center" vertical="center" wrapText="1"/>
    </xf>
    <xf numFmtId="4" fontId="3" fillId="0" borderId="11" xfId="6" applyNumberFormat="1" applyFont="1" applyFill="1" applyBorder="1" applyAlignment="1">
      <alignment horizontal="right" vertical="center" wrapText="1"/>
    </xf>
    <xf numFmtId="3" fontId="3" fillId="0" borderId="11" xfId="10" applyNumberFormat="1" applyFont="1" applyFill="1" applyBorder="1" applyAlignment="1">
      <alignment horizontal="center" vertical="center" wrapText="1"/>
    </xf>
    <xf numFmtId="3" fontId="18" fillId="0" borderId="11" xfId="10" applyNumberFormat="1" applyFont="1" applyFill="1" applyBorder="1" applyAlignment="1">
      <alignment horizontal="center" vertical="center" wrapText="1"/>
    </xf>
    <xf numFmtId="4" fontId="117" fillId="15" borderId="11" xfId="0" applyNumberFormat="1" applyFont="1" applyFill="1" applyBorder="1" applyAlignment="1">
      <alignment horizontal="right" vertical="center" wrapText="1"/>
    </xf>
    <xf numFmtId="0" fontId="14" fillId="4" borderId="11" xfId="15" applyNumberFormat="1" applyFont="1" applyFill="1" applyBorder="1" applyAlignment="1">
      <alignment horizontal="center" vertical="center"/>
    </xf>
    <xf numFmtId="0" fontId="17" fillId="0" borderId="30" xfId="0" applyFont="1" applyFill="1" applyBorder="1" applyAlignment="1">
      <alignment horizontal="center" vertical="center"/>
    </xf>
    <xf numFmtId="0" fontId="3" fillId="0" borderId="8" xfId="16" applyFont="1" applyBorder="1" applyAlignment="1">
      <alignment horizontal="left" vertical="center" wrapText="1"/>
    </xf>
    <xf numFmtId="4" fontId="106" fillId="0" borderId="11" xfId="6" applyNumberFormat="1" applyFont="1" applyBorder="1" applyAlignment="1">
      <alignment horizontal="right" vertical="center"/>
    </xf>
    <xf numFmtId="1" fontId="3" fillId="20" borderId="11" xfId="0" applyNumberFormat="1" applyFont="1" applyFill="1" applyBorder="1" applyAlignment="1">
      <alignment horizontal="center" vertical="center" wrapText="1"/>
    </xf>
    <xf numFmtId="4" fontId="106" fillId="15" borderId="11" xfId="0" applyNumberFormat="1" applyFont="1" applyFill="1" applyBorder="1" applyAlignment="1">
      <alignment horizontal="right" vertical="center" wrapText="1"/>
    </xf>
    <xf numFmtId="0" fontId="3" fillId="15" borderId="8" xfId="0" applyNumberFormat="1" applyFont="1" applyFill="1" applyBorder="1" applyAlignment="1">
      <alignment horizontal="center" vertical="center" wrapText="1"/>
    </xf>
    <xf numFmtId="4" fontId="106" fillId="15" borderId="11" xfId="0" applyNumberFormat="1" applyFont="1" applyFill="1" applyBorder="1" applyAlignment="1">
      <alignment vertical="center" wrapText="1"/>
    </xf>
    <xf numFmtId="4" fontId="3" fillId="20" borderId="11" xfId="0" applyNumberFormat="1" applyFont="1" applyFill="1" applyBorder="1" applyAlignment="1">
      <alignment vertical="center"/>
    </xf>
    <xf numFmtId="4" fontId="106" fillId="15" borderId="11" xfId="0" applyNumberFormat="1" applyFont="1" applyFill="1" applyBorder="1" applyAlignment="1">
      <alignment horizontal="right" vertical="center"/>
    </xf>
    <xf numFmtId="4" fontId="106" fillId="15" borderId="11" xfId="6" applyNumberFormat="1" applyFont="1" applyFill="1" applyBorder="1" applyAlignment="1">
      <alignment vertical="center"/>
    </xf>
    <xf numFmtId="3" fontId="19" fillId="15" borderId="11" xfId="6" applyNumberFormat="1" applyFont="1" applyFill="1" applyBorder="1" applyAlignment="1">
      <alignment horizontal="center" vertical="center"/>
    </xf>
    <xf numFmtId="4" fontId="3" fillId="0" borderId="11" xfId="6" applyNumberFormat="1" applyFont="1" applyBorder="1" applyAlignment="1">
      <alignment vertical="center"/>
    </xf>
    <xf numFmtId="166" fontId="3" fillId="0" borderId="11" xfId="16" applyNumberFormat="1" applyFont="1" applyFill="1" applyBorder="1" applyAlignment="1">
      <alignment vertical="center" wrapText="1"/>
    </xf>
    <xf numFmtId="0" fontId="3" fillId="0" borderId="11" xfId="6" applyFont="1" applyBorder="1" applyAlignment="1">
      <alignment vertical="center" wrapText="1"/>
    </xf>
    <xf numFmtId="0" fontId="3" fillId="0" borderId="11" xfId="6" applyFont="1" applyFill="1" applyBorder="1" applyAlignment="1">
      <alignment horizontal="left" vertical="center"/>
    </xf>
    <xf numFmtId="166" fontId="106" fillId="0" borderId="11" xfId="16" applyNumberFormat="1" applyFont="1" applyFill="1" applyBorder="1" applyAlignment="1">
      <alignment vertical="center" wrapText="1"/>
    </xf>
    <xf numFmtId="4" fontId="5" fillId="0" borderId="11" xfId="16" applyNumberFormat="1" applyFont="1" applyFill="1" applyBorder="1" applyAlignment="1">
      <alignment horizontal="right" vertical="center" wrapText="1"/>
    </xf>
    <xf numFmtId="0" fontId="9" fillId="15" borderId="51" xfId="0" applyFont="1" applyFill="1" applyBorder="1" applyAlignment="1">
      <alignment horizontal="center" vertical="center"/>
    </xf>
    <xf numFmtId="0" fontId="10" fillId="3" borderId="5" xfId="16" applyFont="1" applyFill="1" applyBorder="1" applyAlignment="1">
      <alignment horizontal="center" vertical="center" wrapText="1"/>
    </xf>
    <xf numFmtId="4" fontId="36" fillId="11" borderId="3" xfId="16" applyNumberFormat="1" applyFont="1" applyFill="1" applyBorder="1" applyAlignment="1">
      <alignment horizontal="center" vertical="center" wrapText="1"/>
    </xf>
    <xf numFmtId="0" fontId="3" fillId="0" borderId="8" xfId="0" applyNumberFormat="1" applyFont="1" applyFill="1" applyBorder="1" applyAlignment="1">
      <alignment horizontal="left" vertical="center" wrapText="1"/>
    </xf>
    <xf numFmtId="4" fontId="106" fillId="0" borderId="11" xfId="0" applyNumberFormat="1" applyFont="1" applyFill="1" applyBorder="1" applyAlignment="1">
      <alignment horizontal="right" vertical="center" wrapText="1"/>
    </xf>
    <xf numFmtId="0" fontId="3" fillId="0" borderId="11" xfId="6" applyFont="1" applyFill="1" applyBorder="1" applyAlignment="1">
      <alignment vertical="center" wrapText="1"/>
    </xf>
    <xf numFmtId="4" fontId="3" fillId="0" borderId="11" xfId="6" applyNumberFormat="1" applyFont="1" applyFill="1" applyBorder="1" applyAlignment="1">
      <alignment horizontal="right" vertical="center"/>
    </xf>
    <xf numFmtId="0" fontId="18" fillId="0" borderId="11"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3" fontId="3" fillId="0" borderId="11" xfId="6" applyNumberFormat="1" applyFont="1" applyFill="1" applyBorder="1" applyAlignment="1">
      <alignment horizontal="center" vertical="center"/>
    </xf>
    <xf numFmtId="4" fontId="106" fillId="0" borderId="11" xfId="0" applyNumberFormat="1" applyFont="1" applyFill="1" applyBorder="1" applyAlignment="1">
      <alignment vertical="center" wrapText="1"/>
    </xf>
    <xf numFmtId="4" fontId="3" fillId="0" borderId="11" xfId="6" applyNumberFormat="1" applyFont="1" applyFill="1" applyBorder="1" applyAlignment="1">
      <alignment vertical="center"/>
    </xf>
    <xf numFmtId="0" fontId="3" fillId="0" borderId="11" xfId="0" applyFont="1" applyFill="1" applyBorder="1" applyAlignment="1">
      <alignment vertical="center" wrapText="1"/>
    </xf>
    <xf numFmtId="4" fontId="106" fillId="15" borderId="11" xfId="0" applyNumberFormat="1" applyFont="1" applyFill="1" applyBorder="1" applyAlignment="1">
      <alignment vertical="center"/>
    </xf>
    <xf numFmtId="4" fontId="106" fillId="15" borderId="11" xfId="6" applyNumberFormat="1" applyFont="1" applyFill="1" applyBorder="1" applyAlignment="1">
      <alignment horizontal="right" vertical="center"/>
    </xf>
    <xf numFmtId="4" fontId="5" fillId="0" borderId="11" xfId="0" applyNumberFormat="1" applyFont="1" applyFill="1" applyBorder="1" applyAlignment="1">
      <alignment vertical="center" wrapText="1"/>
    </xf>
    <xf numFmtId="0" fontId="14" fillId="0" borderId="0" xfId="16" applyFont="1" applyAlignment="1">
      <alignment horizontal="center"/>
    </xf>
    <xf numFmtId="4" fontId="106" fillId="0" borderId="11" xfId="6" applyNumberFormat="1" applyFont="1" applyFill="1" applyBorder="1" applyAlignment="1">
      <alignment vertical="center"/>
    </xf>
    <xf numFmtId="0" fontId="3" fillId="20" borderId="2" xfId="0" applyNumberFormat="1" applyFont="1" applyFill="1" applyBorder="1" applyAlignment="1">
      <alignment horizontal="center" vertical="center" wrapText="1"/>
    </xf>
    <xf numFmtId="0" fontId="3" fillId="20" borderId="3" xfId="0" applyNumberFormat="1" applyFont="1" applyFill="1" applyBorder="1" applyAlignment="1">
      <alignment vertical="center" wrapText="1"/>
    </xf>
    <xf numFmtId="4" fontId="3" fillId="0" borderId="11" xfId="6" applyNumberFormat="1" applyFont="1" applyBorder="1" applyAlignment="1">
      <alignment horizontal="right" vertical="center" wrapText="1"/>
    </xf>
    <xf numFmtId="4" fontId="3" fillId="20" borderId="5" xfId="6" applyNumberFormat="1" applyFont="1" applyFill="1" applyBorder="1" applyAlignment="1">
      <alignment vertical="center"/>
    </xf>
    <xf numFmtId="0" fontId="3" fillId="20" borderId="5" xfId="6" applyFont="1" applyFill="1" applyBorder="1" applyAlignment="1">
      <alignment horizontal="center" vertical="center"/>
    </xf>
    <xf numFmtId="4" fontId="106" fillId="0" borderId="11" xfId="6" applyNumberFormat="1" applyFont="1" applyFill="1" applyBorder="1" applyAlignment="1">
      <alignment horizontal="right" vertical="center"/>
    </xf>
    <xf numFmtId="0" fontId="3" fillId="15" borderId="7" xfId="0" applyNumberFormat="1" applyFont="1" applyFill="1" applyBorder="1" applyAlignment="1">
      <alignment horizontal="left" vertical="center" wrapText="1"/>
    </xf>
    <xf numFmtId="4" fontId="3" fillId="0" borderId="11" xfId="0" applyNumberFormat="1" applyFont="1" applyFill="1" applyBorder="1" applyAlignment="1">
      <alignment vertical="center" wrapText="1"/>
    </xf>
    <xf numFmtId="0" fontId="3" fillId="20" borderId="6" xfId="0" applyNumberFormat="1" applyFont="1" applyFill="1" applyBorder="1" applyAlignment="1">
      <alignment horizontal="center" vertical="center" wrapText="1"/>
    </xf>
    <xf numFmtId="0" fontId="3" fillId="20" borderId="5" xfId="0" applyNumberFormat="1" applyFont="1" applyFill="1" applyBorder="1" applyAlignment="1">
      <alignment vertical="center" wrapText="1"/>
    </xf>
    <xf numFmtId="0" fontId="3" fillId="20" borderId="5" xfId="6" applyFont="1" applyFill="1" applyBorder="1" applyAlignment="1">
      <alignment vertical="center" wrapText="1"/>
    </xf>
    <xf numFmtId="0" fontId="12" fillId="6" borderId="5" xfId="16" applyFont="1" applyFill="1" applyBorder="1" applyAlignment="1">
      <alignment horizontal="center" vertical="center" wrapText="1"/>
    </xf>
    <xf numFmtId="0" fontId="53" fillId="0" borderId="11" xfId="5" applyFont="1" applyBorder="1" applyAlignment="1">
      <alignment horizontal="center" vertical="center" wrapText="1"/>
    </xf>
    <xf numFmtId="0" fontId="16" fillId="0" borderId="1" xfId="15" applyFont="1" applyFill="1" applyBorder="1" applyAlignment="1">
      <alignment horizontal="center" vertical="center" wrapText="1"/>
    </xf>
    <xf numFmtId="1" fontId="79" fillId="7" borderId="57" xfId="18" applyNumberFormat="1" applyFont="1" applyFill="1" applyBorder="1" applyAlignment="1">
      <alignment horizontal="center" vertical="center" wrapText="1"/>
    </xf>
    <xf numFmtId="1" fontId="79" fillId="7" borderId="58" xfId="18" applyNumberFormat="1" applyFont="1" applyFill="1" applyBorder="1" applyAlignment="1">
      <alignment horizontal="center" vertical="center" wrapText="1"/>
    </xf>
    <xf numFmtId="1" fontId="79" fillId="7" borderId="59" xfId="18" applyNumberFormat="1" applyFont="1" applyFill="1" applyBorder="1" applyAlignment="1">
      <alignment horizontal="center" vertical="center" wrapText="1"/>
    </xf>
    <xf numFmtId="3" fontId="79" fillId="7" borderId="60" xfId="18" applyNumberFormat="1" applyFont="1" applyFill="1" applyBorder="1" applyAlignment="1">
      <alignment horizontal="center" vertical="center"/>
    </xf>
    <xf numFmtId="3" fontId="79" fillId="7" borderId="61" xfId="18" applyNumberFormat="1" applyFont="1" applyFill="1" applyBorder="1" applyAlignment="1">
      <alignment horizontal="center" vertical="center"/>
    </xf>
    <xf numFmtId="3" fontId="79" fillId="7" borderId="45" xfId="18" applyNumberFormat="1" applyFont="1" applyFill="1" applyBorder="1" applyAlignment="1">
      <alignment horizontal="center" vertical="center"/>
    </xf>
    <xf numFmtId="3" fontId="79" fillId="7" borderId="62" xfId="18" applyNumberFormat="1" applyFont="1" applyFill="1" applyBorder="1" applyAlignment="1">
      <alignment horizontal="center" vertical="center"/>
    </xf>
    <xf numFmtId="3" fontId="79" fillId="7" borderId="63" xfId="18" applyNumberFormat="1" applyFont="1" applyFill="1" applyBorder="1" applyAlignment="1">
      <alignment horizontal="center" vertical="center"/>
    </xf>
    <xf numFmtId="3" fontId="79" fillId="7" borderId="64" xfId="18" applyNumberFormat="1" applyFont="1" applyFill="1" applyBorder="1" applyAlignment="1">
      <alignment horizontal="center" vertical="center"/>
    </xf>
    <xf numFmtId="3" fontId="79" fillId="2" borderId="65" xfId="18" applyNumberFormat="1" applyFont="1" applyFill="1" applyBorder="1" applyAlignment="1">
      <alignment horizontal="center" vertical="center"/>
    </xf>
    <xf numFmtId="3" fontId="79" fillId="2" borderId="66" xfId="18" applyNumberFormat="1" applyFont="1" applyFill="1" applyBorder="1" applyAlignment="1">
      <alignment horizontal="center" vertical="center"/>
    </xf>
    <xf numFmtId="3" fontId="79" fillId="2" borderId="35" xfId="18" applyNumberFormat="1" applyFont="1" applyFill="1" applyBorder="1" applyAlignment="1">
      <alignment horizontal="center" vertical="center"/>
    </xf>
    <xf numFmtId="3" fontId="79" fillId="12" borderId="65" xfId="18" applyNumberFormat="1" applyFont="1" applyFill="1" applyBorder="1" applyAlignment="1">
      <alignment horizontal="center" vertical="center"/>
    </xf>
    <xf numFmtId="3" fontId="79" fillId="12" borderId="66" xfId="18" applyNumberFormat="1" applyFont="1" applyFill="1" applyBorder="1" applyAlignment="1">
      <alignment horizontal="center" vertical="center"/>
    </xf>
    <xf numFmtId="3" fontId="79" fillId="12" borderId="35" xfId="18" applyNumberFormat="1" applyFont="1" applyFill="1" applyBorder="1" applyAlignment="1">
      <alignment horizontal="center" vertical="center"/>
    </xf>
    <xf numFmtId="3" fontId="79" fillId="6" borderId="65" xfId="18" applyNumberFormat="1" applyFont="1" applyFill="1" applyBorder="1" applyAlignment="1">
      <alignment horizontal="center" vertical="center"/>
    </xf>
    <xf numFmtId="3" fontId="79" fillId="6" borderId="66" xfId="18" applyNumberFormat="1" applyFont="1" applyFill="1" applyBorder="1" applyAlignment="1">
      <alignment horizontal="center" vertical="center"/>
    </xf>
    <xf numFmtId="3" fontId="79" fillId="6" borderId="35" xfId="18" applyNumberFormat="1" applyFont="1" applyFill="1" applyBorder="1" applyAlignment="1">
      <alignment horizontal="center" vertical="center"/>
    </xf>
    <xf numFmtId="3" fontId="79" fillId="4" borderId="65" xfId="18" applyNumberFormat="1" applyFont="1" applyFill="1" applyBorder="1" applyAlignment="1">
      <alignment horizontal="center" vertical="center"/>
    </xf>
    <xf numFmtId="3" fontId="79" fillId="4" borderId="66" xfId="18" applyNumberFormat="1" applyFont="1" applyFill="1" applyBorder="1" applyAlignment="1">
      <alignment horizontal="center" vertical="center"/>
    </xf>
    <xf numFmtId="3" fontId="79" fillId="4" borderId="35" xfId="18" applyNumberFormat="1" applyFont="1" applyFill="1" applyBorder="1" applyAlignment="1">
      <alignment horizontal="center" vertical="center"/>
    </xf>
    <xf numFmtId="3" fontId="79" fillId="11" borderId="65" xfId="18" applyNumberFormat="1" applyFont="1" applyFill="1" applyBorder="1" applyAlignment="1">
      <alignment horizontal="center" vertical="center"/>
    </xf>
    <xf numFmtId="3" fontId="79" fillId="11" borderId="66" xfId="18" applyNumberFormat="1" applyFont="1" applyFill="1" applyBorder="1" applyAlignment="1">
      <alignment horizontal="center" vertical="center"/>
    </xf>
    <xf numFmtId="3" fontId="79" fillId="11" borderId="35" xfId="18" applyNumberFormat="1" applyFont="1" applyFill="1" applyBorder="1" applyAlignment="1">
      <alignment horizontal="center" vertical="center"/>
    </xf>
    <xf numFmtId="3" fontId="79" fillId="7" borderId="65" xfId="15" applyNumberFormat="1" applyFont="1" applyFill="1" applyBorder="1" applyAlignment="1">
      <alignment horizontal="left" vertical="center" wrapText="1"/>
    </xf>
    <xf numFmtId="3" fontId="79" fillId="7" borderId="35" xfId="15" applyNumberFormat="1" applyFont="1" applyFill="1" applyBorder="1" applyAlignment="1">
      <alignment horizontal="left" vertical="center" wrapText="1"/>
    </xf>
    <xf numFmtId="3" fontId="79" fillId="7" borderId="67" xfId="15" applyNumberFormat="1" applyFont="1" applyFill="1" applyBorder="1" applyAlignment="1">
      <alignment horizontal="left" vertical="center" wrapText="1"/>
    </xf>
    <xf numFmtId="3" fontId="79" fillId="7" borderId="53" xfId="15" applyNumberFormat="1" applyFont="1" applyFill="1" applyBorder="1" applyAlignment="1">
      <alignment horizontal="left" vertical="center" wrapText="1"/>
    </xf>
    <xf numFmtId="3" fontId="79" fillId="7" borderId="67" xfId="15" applyNumberFormat="1" applyFont="1" applyFill="1" applyBorder="1" applyAlignment="1">
      <alignment horizontal="left" vertical="center"/>
    </xf>
    <xf numFmtId="3" fontId="79" fillId="7" borderId="53" xfId="15" applyNumberFormat="1" applyFont="1" applyFill="1" applyBorder="1" applyAlignment="1">
      <alignment horizontal="left" vertical="center"/>
    </xf>
    <xf numFmtId="3" fontId="79" fillId="7" borderId="68" xfId="15" applyNumberFormat="1" applyFont="1" applyFill="1" applyBorder="1" applyAlignment="1">
      <alignment horizontal="left" vertical="center" wrapText="1"/>
    </xf>
    <xf numFmtId="3" fontId="79" fillId="7" borderId="69" xfId="15" applyNumberFormat="1" applyFont="1" applyFill="1" applyBorder="1" applyAlignment="1">
      <alignment horizontal="left" vertical="center" wrapText="1"/>
    </xf>
    <xf numFmtId="1" fontId="79" fillId="0" borderId="1" xfId="18" applyNumberFormat="1" applyFont="1" applyBorder="1" applyAlignment="1">
      <alignment horizontal="center" vertical="center"/>
    </xf>
    <xf numFmtId="1" fontId="79" fillId="0" borderId="34" xfId="18" applyNumberFormat="1" applyFont="1" applyBorder="1" applyAlignment="1">
      <alignment horizontal="center" vertical="center"/>
    </xf>
    <xf numFmtId="1" fontId="79" fillId="0" borderId="55" xfId="18" applyNumberFormat="1" applyFont="1" applyBorder="1" applyAlignment="1">
      <alignment horizontal="center" vertical="center"/>
    </xf>
    <xf numFmtId="1" fontId="79" fillId="0" borderId="54" xfId="18" applyNumberFormat="1" applyFont="1" applyBorder="1" applyAlignment="1">
      <alignment horizontal="center" vertical="center"/>
    </xf>
    <xf numFmtId="3" fontId="79" fillId="2" borderId="34" xfId="18" applyNumberFormat="1" applyFont="1" applyFill="1" applyBorder="1" applyAlignment="1">
      <alignment horizontal="center" vertical="center"/>
    </xf>
    <xf numFmtId="3" fontId="79" fillId="2" borderId="70" xfId="18" applyNumberFormat="1" applyFont="1" applyFill="1" applyBorder="1" applyAlignment="1">
      <alignment horizontal="center" vertical="center"/>
    </xf>
    <xf numFmtId="0" fontId="79" fillId="4" borderId="2" xfId="18" applyNumberFormat="1" applyFont="1" applyFill="1" applyBorder="1" applyAlignment="1">
      <alignment horizontal="center" vertical="center" wrapText="1"/>
    </xf>
    <xf numFmtId="0" fontId="79" fillId="4" borderId="3" xfId="18" applyNumberFormat="1" applyFont="1" applyFill="1" applyBorder="1" applyAlignment="1">
      <alignment horizontal="center" vertical="center" wrapText="1"/>
    </xf>
    <xf numFmtId="0" fontId="79" fillId="4" borderId="16" xfId="18" applyNumberFormat="1" applyFont="1" applyFill="1" applyBorder="1" applyAlignment="1">
      <alignment horizontal="center" vertical="center" wrapText="1"/>
    </xf>
    <xf numFmtId="0" fontId="79" fillId="4" borderId="11" xfId="18" applyNumberFormat="1" applyFont="1" applyFill="1" applyBorder="1" applyAlignment="1">
      <alignment horizontal="center" vertical="center" wrapText="1"/>
    </xf>
    <xf numFmtId="0" fontId="79" fillId="7" borderId="3" xfId="15" applyNumberFormat="1" applyFont="1" applyFill="1" applyBorder="1" applyAlignment="1">
      <alignment horizontal="center" vertical="center" wrapText="1"/>
    </xf>
    <xf numFmtId="0" fontId="79" fillId="7" borderId="11" xfId="15" applyNumberFormat="1" applyFont="1" applyFill="1" applyBorder="1" applyAlignment="1">
      <alignment horizontal="center" vertical="center" wrapText="1"/>
    </xf>
    <xf numFmtId="0" fontId="79" fillId="4" borderId="3" xfId="15" applyNumberFormat="1" applyFont="1" applyFill="1" applyBorder="1" applyAlignment="1">
      <alignment horizontal="center" vertical="center" wrapText="1"/>
    </xf>
    <xf numFmtId="0" fontId="79" fillId="4" borderId="4" xfId="15" applyNumberFormat="1" applyFont="1" applyFill="1" applyBorder="1" applyAlignment="1">
      <alignment horizontal="center" vertical="center" wrapText="1"/>
    </xf>
    <xf numFmtId="0" fontId="79" fillId="2" borderId="57" xfId="15" applyFont="1" applyFill="1" applyBorder="1" applyAlignment="1">
      <alignment horizontal="center" vertical="center" wrapText="1"/>
    </xf>
    <xf numFmtId="0" fontId="79" fillId="2" borderId="58" xfId="15" applyFont="1" applyFill="1" applyBorder="1" applyAlignment="1">
      <alignment horizontal="center" vertical="center" wrapText="1"/>
    </xf>
    <xf numFmtId="0" fontId="79" fillId="2" borderId="59" xfId="15" applyFont="1" applyFill="1" applyBorder="1" applyAlignment="1">
      <alignment horizontal="center" vertical="center" wrapText="1"/>
    </xf>
    <xf numFmtId="3" fontId="79" fillId="2" borderId="65" xfId="15" applyNumberFormat="1" applyFont="1" applyFill="1" applyBorder="1" applyAlignment="1">
      <alignment horizontal="left" vertical="center"/>
    </xf>
    <xf numFmtId="3" fontId="79" fillId="2" borderId="49" xfId="15" applyNumberFormat="1" applyFont="1" applyFill="1" applyBorder="1" applyAlignment="1">
      <alignment horizontal="left" vertical="center"/>
    </xf>
    <xf numFmtId="0" fontId="79" fillId="4" borderId="11" xfId="15" applyNumberFormat="1" applyFont="1" applyFill="1" applyBorder="1" applyAlignment="1">
      <alignment horizontal="center" vertical="center" wrapText="1"/>
    </xf>
    <xf numFmtId="0" fontId="79" fillId="4" borderId="11" xfId="15" applyNumberFormat="1" applyFont="1" applyFill="1" applyBorder="1" applyAlignment="1">
      <alignment horizontal="center" vertical="center"/>
    </xf>
    <xf numFmtId="0" fontId="79" fillId="4" borderId="8" xfId="15" applyNumberFormat="1" applyFont="1" applyFill="1" applyBorder="1" applyAlignment="1">
      <alignment horizontal="center" vertical="center"/>
    </xf>
    <xf numFmtId="3" fontId="79" fillId="2" borderId="67" xfId="15" applyNumberFormat="1" applyFont="1" applyFill="1" applyBorder="1" applyAlignment="1">
      <alignment horizontal="left" vertical="center"/>
    </xf>
    <xf numFmtId="3" fontId="79" fillId="2" borderId="43" xfId="15" applyNumberFormat="1" applyFont="1" applyFill="1" applyBorder="1" applyAlignment="1">
      <alignment horizontal="left" vertical="center"/>
    </xf>
    <xf numFmtId="0" fontId="79" fillId="4" borderId="67" xfId="15" applyNumberFormat="1" applyFont="1" applyFill="1" applyBorder="1" applyAlignment="1">
      <alignment horizontal="left" vertical="center" wrapText="1"/>
    </xf>
    <xf numFmtId="0" fontId="79" fillId="4" borderId="43" xfId="15" applyNumberFormat="1" applyFont="1" applyFill="1" applyBorder="1" applyAlignment="1">
      <alignment horizontal="left" vertical="center" wrapText="1"/>
    </xf>
    <xf numFmtId="3" fontId="79" fillId="4" borderId="2" xfId="18" applyNumberFormat="1" applyFont="1" applyFill="1" applyBorder="1" applyAlignment="1">
      <alignment horizontal="center" vertical="center"/>
    </xf>
    <xf numFmtId="3" fontId="79" fillId="4" borderId="3" xfId="18" applyNumberFormat="1" applyFont="1" applyFill="1" applyBorder="1" applyAlignment="1">
      <alignment horizontal="center" vertical="center"/>
    </xf>
    <xf numFmtId="3" fontId="79" fillId="4" borderId="16" xfId="18" applyNumberFormat="1" applyFont="1" applyFill="1" applyBorder="1" applyAlignment="1">
      <alignment horizontal="center" vertical="center"/>
    </xf>
    <xf numFmtId="3" fontId="79" fillId="4" borderId="11" xfId="18" applyNumberFormat="1" applyFont="1" applyFill="1" applyBorder="1" applyAlignment="1">
      <alignment horizontal="center" vertical="center"/>
    </xf>
    <xf numFmtId="3" fontId="79" fillId="7" borderId="3" xfId="15" applyNumberFormat="1" applyFont="1" applyFill="1" applyBorder="1" applyAlignment="1">
      <alignment horizontal="center" vertical="center" wrapText="1"/>
    </xf>
    <xf numFmtId="3" fontId="79" fillId="7" borderId="11" xfId="15" applyNumberFormat="1" applyFont="1" applyFill="1" applyBorder="1" applyAlignment="1">
      <alignment horizontal="center" vertical="center" wrapText="1"/>
    </xf>
    <xf numFmtId="3" fontId="79" fillId="4" borderId="3" xfId="15" applyNumberFormat="1" applyFont="1" applyFill="1" applyBorder="1" applyAlignment="1">
      <alignment horizontal="center" vertical="center" wrapText="1"/>
    </xf>
    <xf numFmtId="3" fontId="79" fillId="4" borderId="4" xfId="15" applyNumberFormat="1" applyFont="1" applyFill="1" applyBorder="1" applyAlignment="1">
      <alignment horizontal="center" vertical="center" wrapText="1"/>
    </xf>
    <xf numFmtId="3" fontId="99" fillId="2" borderId="68" xfId="15" applyNumberFormat="1" applyFont="1" applyFill="1" applyBorder="1" applyAlignment="1">
      <alignment horizontal="left" vertical="center"/>
    </xf>
    <xf numFmtId="3" fontId="99" fillId="2" borderId="32" xfId="15" applyNumberFormat="1" applyFont="1" applyFill="1" applyBorder="1" applyAlignment="1">
      <alignment horizontal="left" vertical="center"/>
    </xf>
    <xf numFmtId="1" fontId="79" fillId="12" borderId="57" xfId="18" applyNumberFormat="1" applyFont="1" applyFill="1" applyBorder="1" applyAlignment="1">
      <alignment horizontal="center" vertical="center"/>
    </xf>
    <xf numFmtId="1" fontId="79" fillId="12" borderId="58" xfId="18" applyNumberFormat="1" applyFont="1" applyFill="1" applyBorder="1" applyAlignment="1">
      <alignment horizontal="center" vertical="center"/>
    </xf>
    <xf numFmtId="1" fontId="79" fillId="12" borderId="59" xfId="18" applyNumberFormat="1" applyFont="1" applyFill="1" applyBorder="1" applyAlignment="1">
      <alignment horizontal="center" vertical="center"/>
    </xf>
    <xf numFmtId="3" fontId="79" fillId="12" borderId="60" xfId="18" applyNumberFormat="1" applyFont="1" applyFill="1" applyBorder="1" applyAlignment="1">
      <alignment horizontal="center" vertical="center"/>
    </xf>
    <xf numFmtId="3" fontId="79" fillId="12" borderId="61" xfId="18" applyNumberFormat="1" applyFont="1" applyFill="1" applyBorder="1" applyAlignment="1">
      <alignment horizontal="center" vertical="center"/>
    </xf>
    <xf numFmtId="3" fontId="79" fillId="12" borderId="45" xfId="18" applyNumberFormat="1" applyFont="1" applyFill="1" applyBorder="1" applyAlignment="1">
      <alignment horizontal="center" vertical="center"/>
    </xf>
    <xf numFmtId="3" fontId="79" fillId="12" borderId="62" xfId="18" applyNumberFormat="1" applyFont="1" applyFill="1" applyBorder="1" applyAlignment="1">
      <alignment horizontal="center" vertical="center"/>
    </xf>
    <xf numFmtId="3" fontId="79" fillId="12" borderId="63" xfId="18" applyNumberFormat="1" applyFont="1" applyFill="1" applyBorder="1" applyAlignment="1">
      <alignment horizontal="center" vertical="center"/>
    </xf>
    <xf numFmtId="3" fontId="79" fillId="12" borderId="64" xfId="18" applyNumberFormat="1" applyFont="1" applyFill="1" applyBorder="1" applyAlignment="1">
      <alignment horizontal="center" vertical="center"/>
    </xf>
    <xf numFmtId="3" fontId="79" fillId="7" borderId="65" xfId="18" applyNumberFormat="1" applyFont="1" applyFill="1" applyBorder="1" applyAlignment="1">
      <alignment horizontal="center" vertical="center"/>
    </xf>
    <xf numFmtId="3" fontId="79" fillId="7" borderId="66" xfId="18" applyNumberFormat="1" applyFont="1" applyFill="1" applyBorder="1" applyAlignment="1">
      <alignment horizontal="center" vertical="center"/>
    </xf>
    <xf numFmtId="3" fontId="79" fillId="7" borderId="35" xfId="18" applyNumberFormat="1" applyFont="1" applyFill="1" applyBorder="1" applyAlignment="1">
      <alignment horizontal="center" vertical="center"/>
    </xf>
    <xf numFmtId="3" fontId="79" fillId="7" borderId="67" xfId="15" applyNumberFormat="1" applyFont="1" applyFill="1" applyBorder="1" applyAlignment="1">
      <alignment horizontal="center" vertical="center" wrapText="1"/>
    </xf>
    <xf numFmtId="3" fontId="79" fillId="7" borderId="43" xfId="15" applyNumberFormat="1" applyFont="1" applyFill="1" applyBorder="1" applyAlignment="1">
      <alignment horizontal="center" vertical="center" wrapText="1"/>
    </xf>
    <xf numFmtId="3" fontId="79" fillId="7" borderId="20" xfId="15" applyNumberFormat="1" applyFont="1" applyFill="1" applyBorder="1" applyAlignment="1">
      <alignment horizontal="center" vertical="center"/>
    </xf>
    <xf numFmtId="3" fontId="79" fillId="7" borderId="43" xfId="15" applyNumberFormat="1" applyFont="1" applyFill="1" applyBorder="1" applyAlignment="1">
      <alignment horizontal="center" vertical="center"/>
    </xf>
    <xf numFmtId="3" fontId="79" fillId="7" borderId="39" xfId="15" applyNumberFormat="1" applyFont="1" applyFill="1" applyBorder="1" applyAlignment="1">
      <alignment horizontal="center" vertical="center" wrapText="1"/>
    </xf>
    <xf numFmtId="3" fontId="79" fillId="7" borderId="51" xfId="15" applyNumberFormat="1" applyFont="1" applyFill="1" applyBorder="1" applyAlignment="1">
      <alignment horizontal="center" vertical="center" wrapText="1"/>
    </xf>
    <xf numFmtId="3" fontId="79" fillId="7" borderId="40" xfId="15" applyNumberFormat="1" applyFont="1" applyFill="1" applyBorder="1" applyAlignment="1">
      <alignment horizontal="center" vertical="center" wrapText="1"/>
    </xf>
    <xf numFmtId="3" fontId="79" fillId="7" borderId="52" xfId="15" applyNumberFormat="1" applyFont="1" applyFill="1" applyBorder="1" applyAlignment="1">
      <alignment horizontal="center" vertical="center" wrapText="1"/>
    </xf>
    <xf numFmtId="3" fontId="79" fillId="12" borderId="67" xfId="15" applyNumberFormat="1" applyFont="1" applyFill="1" applyBorder="1" applyAlignment="1">
      <alignment horizontal="center" vertical="center" wrapText="1"/>
    </xf>
    <xf numFmtId="3" fontId="79" fillId="12" borderId="43" xfId="15" applyNumberFormat="1" applyFont="1" applyFill="1" applyBorder="1" applyAlignment="1">
      <alignment horizontal="center" vertical="center" wrapText="1"/>
    </xf>
    <xf numFmtId="3" fontId="79" fillId="12" borderId="20" xfId="15" applyNumberFormat="1" applyFont="1" applyFill="1" applyBorder="1" applyAlignment="1">
      <alignment horizontal="center" vertical="center"/>
    </xf>
    <xf numFmtId="3" fontId="79" fillId="12" borderId="43" xfId="15" applyNumberFormat="1" applyFont="1" applyFill="1" applyBorder="1" applyAlignment="1">
      <alignment horizontal="center" vertical="center"/>
    </xf>
    <xf numFmtId="3" fontId="79" fillId="12" borderId="39" xfId="15" applyNumberFormat="1" applyFont="1" applyFill="1" applyBorder="1" applyAlignment="1">
      <alignment horizontal="center" vertical="center" wrapText="1" shrinkToFit="1"/>
    </xf>
    <xf numFmtId="3" fontId="79" fillId="12" borderId="51" xfId="15" applyNumberFormat="1" applyFont="1" applyFill="1" applyBorder="1" applyAlignment="1">
      <alignment horizontal="center" vertical="center" wrapText="1" shrinkToFit="1"/>
    </xf>
    <xf numFmtId="3" fontId="79" fillId="12" borderId="40" xfId="15" applyNumberFormat="1" applyFont="1" applyFill="1" applyBorder="1" applyAlignment="1">
      <alignment horizontal="center" vertical="center" wrapText="1" shrinkToFit="1"/>
    </xf>
    <xf numFmtId="3" fontId="79" fillId="12" borderId="52" xfId="15" applyNumberFormat="1" applyFont="1" applyFill="1" applyBorder="1" applyAlignment="1">
      <alignment horizontal="center" vertical="center" wrapText="1" shrinkToFit="1"/>
    </xf>
    <xf numFmtId="0" fontId="79" fillId="12" borderId="57" xfId="15" applyFont="1" applyFill="1" applyBorder="1" applyAlignment="1">
      <alignment horizontal="center" vertical="center" wrapText="1"/>
    </xf>
    <xf numFmtId="0" fontId="79" fillId="12" borderId="58" xfId="15" applyFont="1" applyFill="1" applyBorder="1" applyAlignment="1">
      <alignment horizontal="center" vertical="center" wrapText="1"/>
    </xf>
    <xf numFmtId="0" fontId="79" fillId="12" borderId="59" xfId="15" applyFont="1" applyFill="1" applyBorder="1" applyAlignment="1">
      <alignment horizontal="center" vertical="center" wrapText="1"/>
    </xf>
    <xf numFmtId="3" fontId="79" fillId="12" borderId="65" xfId="15" applyNumberFormat="1" applyFont="1" applyFill="1" applyBorder="1" applyAlignment="1">
      <alignment horizontal="left" vertical="center"/>
    </xf>
    <xf numFmtId="3" fontId="79" fillId="12" borderId="35" xfId="15" applyNumberFormat="1" applyFont="1" applyFill="1" applyBorder="1" applyAlignment="1">
      <alignment horizontal="left" vertical="center"/>
    </xf>
    <xf numFmtId="3" fontId="79" fillId="12" borderId="67" xfId="15" applyNumberFormat="1" applyFont="1" applyFill="1" applyBorder="1" applyAlignment="1">
      <alignment horizontal="left" vertical="center"/>
    </xf>
    <xf numFmtId="3" fontId="79" fillId="12" borderId="53" xfId="15" applyNumberFormat="1" applyFont="1" applyFill="1" applyBorder="1" applyAlignment="1">
      <alignment horizontal="left" vertical="center"/>
    </xf>
    <xf numFmtId="3" fontId="79" fillId="12" borderId="68" xfId="15" applyNumberFormat="1" applyFont="1" applyFill="1" applyBorder="1" applyAlignment="1">
      <alignment horizontal="left" vertical="center"/>
    </xf>
    <xf numFmtId="3" fontId="79" fillId="12" borderId="36" xfId="15" applyNumberFormat="1" applyFont="1" applyFill="1" applyBorder="1" applyAlignment="1">
      <alignment horizontal="left" vertical="center"/>
    </xf>
    <xf numFmtId="0" fontId="79" fillId="0" borderId="1" xfId="15" applyFont="1" applyBorder="1" applyAlignment="1">
      <alignment horizontal="center"/>
    </xf>
    <xf numFmtId="3" fontId="97" fillId="12" borderId="60" xfId="13" applyNumberFormat="1" applyFont="1" applyFill="1" applyBorder="1" applyAlignment="1">
      <alignment horizontal="center" vertical="center" wrapText="1"/>
    </xf>
    <xf numFmtId="3" fontId="97" fillId="12" borderId="71" xfId="13" applyNumberFormat="1" applyFont="1" applyFill="1" applyBorder="1" applyAlignment="1">
      <alignment horizontal="center" vertical="center" wrapText="1"/>
    </xf>
    <xf numFmtId="3" fontId="97" fillId="12" borderId="63" xfId="13" applyNumberFormat="1" applyFont="1" applyFill="1" applyBorder="1" applyAlignment="1">
      <alignment horizontal="center" vertical="center" wrapText="1"/>
    </xf>
    <xf numFmtId="3" fontId="97" fillId="12" borderId="72" xfId="13" applyNumberFormat="1" applyFont="1" applyFill="1" applyBorder="1" applyAlignment="1">
      <alignment horizontal="center" vertical="center" wrapText="1"/>
    </xf>
    <xf numFmtId="3" fontId="79" fillId="7" borderId="73" xfId="15" applyNumberFormat="1" applyFont="1" applyFill="1" applyBorder="1" applyAlignment="1">
      <alignment horizontal="center" vertical="center"/>
    </xf>
    <xf numFmtId="3" fontId="79" fillId="7" borderId="66" xfId="15" applyNumberFormat="1" applyFont="1" applyFill="1" applyBorder="1" applyAlignment="1">
      <alignment horizontal="center" vertical="center"/>
    </xf>
    <xf numFmtId="3" fontId="79" fillId="7" borderId="35" xfId="15" applyNumberFormat="1" applyFont="1" applyFill="1" applyBorder="1" applyAlignment="1">
      <alignment horizontal="center" vertical="center"/>
    </xf>
    <xf numFmtId="3" fontId="79" fillId="6" borderId="65" xfId="15" applyNumberFormat="1" applyFont="1" applyFill="1" applyBorder="1" applyAlignment="1">
      <alignment horizontal="center" vertical="center"/>
    </xf>
    <xf numFmtId="3" fontId="79" fillId="6" borderId="66" xfId="15" applyNumberFormat="1" applyFont="1" applyFill="1" applyBorder="1" applyAlignment="1">
      <alignment horizontal="center" vertical="center"/>
    </xf>
    <xf numFmtId="3" fontId="79" fillId="6" borderId="35" xfId="15" applyNumberFormat="1" applyFont="1" applyFill="1" applyBorder="1" applyAlignment="1">
      <alignment horizontal="center" vertical="center"/>
    </xf>
    <xf numFmtId="3" fontId="79" fillId="12" borderId="65" xfId="15" applyNumberFormat="1" applyFont="1" applyFill="1" applyBorder="1" applyAlignment="1">
      <alignment vertical="center"/>
    </xf>
    <xf numFmtId="3" fontId="79" fillId="12" borderId="49" xfId="15" applyNumberFormat="1" applyFont="1" applyFill="1" applyBorder="1" applyAlignment="1">
      <alignment vertical="center"/>
    </xf>
    <xf numFmtId="3" fontId="79" fillId="12" borderId="67" xfId="15" applyNumberFormat="1" applyFont="1" applyFill="1" applyBorder="1" applyAlignment="1">
      <alignment vertical="center"/>
    </xf>
    <xf numFmtId="3" fontId="79" fillId="12" borderId="43" xfId="15" applyNumberFormat="1" applyFont="1" applyFill="1" applyBorder="1" applyAlignment="1">
      <alignment vertical="center"/>
    </xf>
    <xf numFmtId="3" fontId="79" fillId="12" borderId="68" xfId="15" applyNumberFormat="1" applyFont="1" applyFill="1" applyBorder="1" applyAlignment="1">
      <alignment vertical="center"/>
    </xf>
    <xf numFmtId="3" fontId="79" fillId="12" borderId="32" xfId="15" applyNumberFormat="1" applyFont="1" applyFill="1" applyBorder="1" applyAlignment="1">
      <alignment vertical="center"/>
    </xf>
    <xf numFmtId="0" fontId="79" fillId="13" borderId="65" xfId="16" applyFont="1" applyFill="1" applyBorder="1" applyAlignment="1">
      <alignment vertical="center" wrapText="1"/>
    </xf>
    <xf numFmtId="0" fontId="79" fillId="13" borderId="35" xfId="16" applyFont="1" applyFill="1" applyBorder="1" applyAlignment="1">
      <alignment vertical="center" wrapText="1"/>
    </xf>
    <xf numFmtId="4" fontId="79" fillId="0" borderId="20" xfId="2" applyNumberFormat="1" applyFont="1" applyFill="1" applyBorder="1" applyAlignment="1">
      <alignment horizontal="left"/>
    </xf>
    <xf numFmtId="4" fontId="79" fillId="0" borderId="74" xfId="2" applyNumberFormat="1" applyFont="1" applyFill="1" applyBorder="1" applyAlignment="1">
      <alignment horizontal="left"/>
    </xf>
    <xf numFmtId="4" fontId="79" fillId="0" borderId="53" xfId="2" applyNumberFormat="1" applyFont="1" applyFill="1" applyBorder="1" applyAlignment="1">
      <alignment horizontal="left"/>
    </xf>
    <xf numFmtId="4" fontId="21" fillId="0" borderId="17" xfId="4" applyNumberFormat="1" applyFill="1" applyBorder="1" applyAlignment="1" applyProtection="1">
      <alignment horizontal="left"/>
    </xf>
    <xf numFmtId="4" fontId="98" fillId="0" borderId="75" xfId="4" applyNumberFormat="1" applyFont="1" applyFill="1" applyBorder="1" applyAlignment="1" applyProtection="1">
      <alignment horizontal="left"/>
    </xf>
    <xf numFmtId="4" fontId="98" fillId="0" borderId="36" xfId="4" applyNumberFormat="1" applyFont="1" applyFill="1" applyBorder="1" applyAlignment="1" applyProtection="1">
      <alignment horizontal="left"/>
    </xf>
    <xf numFmtId="0" fontId="79" fillId="13" borderId="67" xfId="16" applyFont="1" applyFill="1" applyBorder="1" applyAlignment="1">
      <alignment vertical="center" wrapText="1"/>
    </xf>
    <xf numFmtId="0" fontId="79" fillId="13" borderId="53" xfId="16" applyFont="1" applyFill="1" applyBorder="1" applyAlignment="1">
      <alignment vertical="center" wrapText="1"/>
    </xf>
    <xf numFmtId="2" fontId="79" fillId="13" borderId="38" xfId="16" applyNumberFormat="1" applyFont="1" applyFill="1" applyBorder="1" applyAlignment="1">
      <alignment vertical="center" textRotation="90" wrapText="1"/>
    </xf>
    <xf numFmtId="2" fontId="79" fillId="13" borderId="47" xfId="16" applyNumberFormat="1" applyFont="1" applyFill="1" applyBorder="1" applyAlignment="1">
      <alignment vertical="center" textRotation="90" wrapText="1"/>
    </xf>
    <xf numFmtId="0" fontId="79" fillId="0" borderId="65" xfId="11" applyFont="1" applyBorder="1" applyAlignment="1">
      <alignment horizontal="center" vertical="center"/>
    </xf>
    <xf numFmtId="0" fontId="79" fillId="0" borderId="66" xfId="11" applyFont="1" applyBorder="1" applyAlignment="1">
      <alignment horizontal="center" vertical="center"/>
    </xf>
    <xf numFmtId="0" fontId="79" fillId="0" borderId="35" xfId="11" applyFont="1" applyBorder="1" applyAlignment="1">
      <alignment horizontal="center" vertical="center"/>
    </xf>
    <xf numFmtId="0" fontId="3" fillId="14" borderId="11" xfId="15" applyFill="1" applyBorder="1" applyAlignment="1">
      <alignment horizontal="left" vertical="center"/>
    </xf>
    <xf numFmtId="3" fontId="14" fillId="7" borderId="67" xfId="15" applyNumberFormat="1" applyFont="1" applyFill="1" applyBorder="1" applyAlignment="1">
      <alignment horizontal="left" vertical="center"/>
    </xf>
    <xf numFmtId="3" fontId="14" fillId="7" borderId="53" xfId="15" applyNumberFormat="1" applyFont="1" applyFill="1" applyBorder="1" applyAlignment="1">
      <alignment horizontal="left" vertical="center"/>
    </xf>
    <xf numFmtId="0" fontId="3" fillId="2" borderId="11" xfId="15" applyFont="1" applyFill="1" applyBorder="1" applyAlignment="1">
      <alignment horizontal="left" vertical="center"/>
    </xf>
    <xf numFmtId="0" fontId="3" fillId="2" borderId="11" xfId="15" applyFill="1" applyBorder="1" applyAlignment="1">
      <alignment horizontal="left" vertical="center"/>
    </xf>
    <xf numFmtId="0" fontId="18" fillId="7" borderId="11" xfId="15" applyFont="1" applyFill="1" applyBorder="1" applyAlignment="1">
      <alignment horizontal="left" vertical="center" wrapText="1"/>
    </xf>
    <xf numFmtId="0" fontId="3" fillId="7" borderId="11" xfId="15" applyFill="1" applyBorder="1" applyAlignment="1">
      <alignment horizontal="left" vertical="center" wrapText="1"/>
    </xf>
    <xf numFmtId="3" fontId="14" fillId="7" borderId="45" xfId="15" applyNumberFormat="1" applyFont="1" applyFill="1" applyBorder="1" applyAlignment="1">
      <alignment horizontal="center" vertical="center" textRotation="90"/>
    </xf>
    <xf numFmtId="3" fontId="14" fillId="7" borderId="63" xfId="15" applyNumberFormat="1" applyFont="1" applyFill="1" applyBorder="1" applyAlignment="1">
      <alignment horizontal="center" vertical="center" textRotation="90"/>
    </xf>
    <xf numFmtId="0" fontId="16" fillId="7" borderId="46" xfId="15" applyFont="1" applyFill="1" applyBorder="1" applyAlignment="1">
      <alignment horizontal="center" vertical="center"/>
    </xf>
    <xf numFmtId="0" fontId="16" fillId="7" borderId="30" xfId="15" applyFont="1" applyFill="1" applyBorder="1" applyAlignment="1">
      <alignment horizontal="center" vertical="center"/>
    </xf>
    <xf numFmtId="0" fontId="16" fillId="7" borderId="56" xfId="15" applyFont="1" applyFill="1" applyBorder="1" applyAlignment="1">
      <alignment horizontal="center" vertical="center"/>
    </xf>
    <xf numFmtId="0" fontId="3" fillId="3" borderId="11" xfId="15" applyFill="1" applyBorder="1" applyAlignment="1">
      <alignment horizontal="left" vertical="center"/>
    </xf>
    <xf numFmtId="0" fontId="18" fillId="5" borderId="11" xfId="15" applyFont="1" applyFill="1" applyBorder="1" applyAlignment="1">
      <alignment horizontal="left" vertical="center" wrapText="1"/>
    </xf>
    <xf numFmtId="0" fontId="3" fillId="6" borderId="11" xfId="15" applyFill="1" applyBorder="1" applyAlignment="1">
      <alignment horizontal="left" vertical="center"/>
    </xf>
    <xf numFmtId="0" fontId="3" fillId="11" borderId="11" xfId="15" applyFont="1" applyFill="1" applyBorder="1" applyAlignment="1">
      <alignment horizontal="left" vertical="center"/>
    </xf>
    <xf numFmtId="0" fontId="3" fillId="11" borderId="11" xfId="15" applyFill="1" applyBorder="1" applyAlignment="1">
      <alignment horizontal="left" vertical="center"/>
    </xf>
    <xf numFmtId="3" fontId="14" fillId="7" borderId="68" xfId="15" applyNumberFormat="1" applyFont="1" applyFill="1" applyBorder="1" applyAlignment="1">
      <alignment horizontal="left" vertical="center"/>
    </xf>
    <xf numFmtId="3" fontId="14" fillId="7" borderId="36" xfId="15" applyNumberFormat="1" applyFont="1" applyFill="1" applyBorder="1" applyAlignment="1">
      <alignment horizontal="left" vertical="center"/>
    </xf>
    <xf numFmtId="0" fontId="18" fillId="8" borderId="20" xfId="15" applyFont="1" applyFill="1" applyBorder="1" applyAlignment="1">
      <alignment horizontal="left" vertical="center"/>
    </xf>
    <xf numFmtId="0" fontId="3" fillId="8" borderId="74" xfId="15" applyFont="1" applyFill="1" applyBorder="1" applyAlignment="1">
      <alignment horizontal="left" vertical="center"/>
    </xf>
    <xf numFmtId="0" fontId="3" fillId="8" borderId="43" xfId="15" applyFont="1" applyFill="1" applyBorder="1" applyAlignment="1">
      <alignment horizontal="left" vertical="center"/>
    </xf>
    <xf numFmtId="1" fontId="25" fillId="0" borderId="0" xfId="18" applyNumberFormat="1" applyFont="1" applyBorder="1" applyAlignment="1">
      <alignment horizontal="center" vertical="center"/>
    </xf>
    <xf numFmtId="1" fontId="26" fillId="0" borderId="1" xfId="18" applyNumberFormat="1" applyFont="1" applyBorder="1" applyAlignment="1">
      <alignment vertical="center"/>
    </xf>
    <xf numFmtId="0" fontId="16" fillId="7" borderId="58" xfId="15" applyFont="1" applyFill="1" applyBorder="1" applyAlignment="1">
      <alignment horizontal="center" vertical="center" wrapText="1"/>
    </xf>
    <xf numFmtId="0" fontId="16" fillId="7" borderId="59" xfId="15" applyFont="1" applyFill="1" applyBorder="1" applyAlignment="1">
      <alignment horizontal="center" vertical="center" wrapText="1"/>
    </xf>
    <xf numFmtId="3" fontId="23" fillId="7" borderId="23" xfId="18" applyNumberFormat="1" applyFont="1" applyFill="1" applyBorder="1" applyAlignment="1">
      <alignment horizontal="center" vertical="center"/>
    </xf>
    <xf numFmtId="3" fontId="23" fillId="7" borderId="27" xfId="18" applyNumberFormat="1" applyFont="1" applyFill="1" applyBorder="1" applyAlignment="1">
      <alignment horizontal="center" vertical="center"/>
    </xf>
    <xf numFmtId="3" fontId="23" fillId="7" borderId="6" xfId="18" applyNumberFormat="1" applyFont="1" applyFill="1" applyBorder="1" applyAlignment="1">
      <alignment horizontal="center" vertical="center"/>
    </xf>
    <xf numFmtId="3" fontId="23" fillId="7" borderId="17" xfId="18" applyNumberFormat="1" applyFont="1" applyFill="1" applyBorder="1" applyAlignment="1">
      <alignment horizontal="center" vertical="center"/>
    </xf>
    <xf numFmtId="3" fontId="14" fillId="7" borderId="76" xfId="15" applyNumberFormat="1" applyFont="1" applyFill="1" applyBorder="1" applyAlignment="1">
      <alignment horizontal="left" vertical="center"/>
    </xf>
    <xf numFmtId="3" fontId="14" fillId="7" borderId="77" xfId="15" applyNumberFormat="1" applyFont="1" applyFill="1" applyBorder="1" applyAlignment="1">
      <alignment horizontal="left" vertical="center"/>
    </xf>
    <xf numFmtId="3" fontId="14" fillId="7" borderId="74" xfId="15" applyNumberFormat="1" applyFont="1" applyFill="1" applyBorder="1" applyAlignment="1">
      <alignment horizontal="left" vertical="center"/>
    </xf>
    <xf numFmtId="0" fontId="61" fillId="0" borderId="0" xfId="16" applyFont="1" applyAlignment="1">
      <alignment horizontal="center"/>
    </xf>
    <xf numFmtId="0" fontId="68" fillId="0" borderId="0" xfId="16" applyFont="1" applyAlignment="1">
      <alignment horizontal="center"/>
    </xf>
    <xf numFmtId="0" fontId="71" fillId="0" borderId="1" xfId="16" applyNumberFormat="1" applyFont="1" applyBorder="1" applyAlignment="1">
      <alignment horizontal="center"/>
    </xf>
    <xf numFmtId="1" fontId="70" fillId="0" borderId="1" xfId="16" applyNumberFormat="1" applyFont="1" applyBorder="1" applyAlignment="1">
      <alignment horizontal="center" vertical="center"/>
    </xf>
    <xf numFmtId="0" fontId="62" fillId="3" borderId="2" xfId="16" applyFont="1" applyFill="1" applyBorder="1" applyAlignment="1">
      <alignment horizontal="center" vertical="center" wrapText="1"/>
    </xf>
    <xf numFmtId="0" fontId="62" fillId="3" borderId="6" xfId="16" applyFont="1" applyFill="1" applyBorder="1" applyAlignment="1">
      <alignment horizontal="center" vertical="center"/>
    </xf>
    <xf numFmtId="0" fontId="62" fillId="3" borderId="3" xfId="16" applyFont="1" applyFill="1" applyBorder="1" applyAlignment="1">
      <alignment horizontal="center" vertical="center"/>
    </xf>
    <xf numFmtId="0" fontId="62" fillId="3" borderId="5" xfId="16" applyFont="1" applyFill="1" applyBorder="1" applyAlignment="1">
      <alignment horizontal="center" vertical="center"/>
    </xf>
    <xf numFmtId="0" fontId="62" fillId="3" borderId="3" xfId="16" applyFont="1" applyFill="1" applyBorder="1" applyAlignment="1">
      <alignment horizontal="center" vertical="center" textRotation="90" wrapText="1"/>
    </xf>
    <xf numFmtId="0" fontId="62" fillId="3" borderId="5" xfId="16" applyFont="1" applyFill="1" applyBorder="1" applyAlignment="1">
      <alignment horizontal="center" vertical="center" textRotation="90" wrapText="1"/>
    </xf>
    <xf numFmtId="0" fontId="62" fillId="3" borderId="3" xfId="16" applyFont="1" applyFill="1" applyBorder="1" applyAlignment="1">
      <alignment horizontal="center" vertical="center" wrapText="1"/>
    </xf>
    <xf numFmtId="3" fontId="63" fillId="3" borderId="3" xfId="16" applyNumberFormat="1" applyFont="1" applyFill="1" applyBorder="1" applyAlignment="1">
      <alignment horizontal="center" vertical="center" textRotation="90" wrapText="1"/>
    </xf>
    <xf numFmtId="3" fontId="63" fillId="3" borderId="5" xfId="16" applyNumberFormat="1" applyFont="1" applyFill="1" applyBorder="1" applyAlignment="1">
      <alignment horizontal="center" vertical="center" textRotation="90" wrapText="1"/>
    </xf>
    <xf numFmtId="0" fontId="62" fillId="3" borderId="5" xfId="16" applyFont="1" applyFill="1" applyBorder="1" applyAlignment="1">
      <alignment horizontal="center" vertical="center" wrapText="1"/>
    </xf>
    <xf numFmtId="0" fontId="62" fillId="3" borderId="73" xfId="16" applyFont="1" applyFill="1" applyBorder="1" applyAlignment="1">
      <alignment horizontal="center" vertical="center" wrapText="1"/>
    </xf>
    <xf numFmtId="0" fontId="62" fillId="3" borderId="17" xfId="16" applyFont="1" applyFill="1" applyBorder="1" applyAlignment="1">
      <alignment horizontal="center" vertical="center" wrapText="1"/>
    </xf>
    <xf numFmtId="4" fontId="62" fillId="11" borderId="3" xfId="16" applyNumberFormat="1" applyFont="1" applyFill="1" applyBorder="1" applyAlignment="1">
      <alignment horizontal="center" vertical="center" wrapText="1"/>
    </xf>
    <xf numFmtId="4" fontId="62" fillId="11" borderId="4" xfId="16" applyNumberFormat="1" applyFont="1" applyFill="1" applyBorder="1" applyAlignment="1">
      <alignment horizontal="center" vertical="center" wrapText="1"/>
    </xf>
    <xf numFmtId="0" fontId="62" fillId="4" borderId="2" xfId="16" applyFont="1" applyFill="1" applyBorder="1" applyAlignment="1">
      <alignment horizontal="center" vertical="center" wrapText="1"/>
    </xf>
    <xf numFmtId="0" fontId="62" fillId="4" borderId="4" xfId="16" applyFont="1" applyFill="1" applyBorder="1" applyAlignment="1">
      <alignment horizontal="center" vertical="center" wrapText="1"/>
    </xf>
    <xf numFmtId="2" fontId="62" fillId="5" borderId="49" xfId="10" applyNumberFormat="1" applyFont="1" applyFill="1" applyBorder="1" applyAlignment="1">
      <alignment horizontal="center" vertical="center"/>
    </xf>
    <xf numFmtId="2" fontId="62" fillId="5" borderId="3" xfId="10" applyNumberFormat="1" applyFont="1" applyFill="1" applyBorder="1" applyAlignment="1">
      <alignment horizontal="center" vertical="center"/>
    </xf>
    <xf numFmtId="2" fontId="62" fillId="5" borderId="4" xfId="10" applyNumberFormat="1" applyFont="1" applyFill="1" applyBorder="1" applyAlignment="1">
      <alignment horizontal="center" vertical="center"/>
    </xf>
    <xf numFmtId="0" fontId="16" fillId="0" borderId="34"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70" xfId="0" applyFont="1" applyFill="1" applyBorder="1" applyAlignment="1">
      <alignment horizontal="center" vertical="center"/>
    </xf>
    <xf numFmtId="0" fontId="3" fillId="0" borderId="11" xfId="16" applyFont="1" applyBorder="1" applyAlignment="1">
      <alignment horizontal="center" vertical="center" wrapText="1"/>
    </xf>
    <xf numFmtId="0" fontId="3" fillId="0" borderId="8" xfId="16" applyFont="1" applyBorder="1" applyAlignment="1">
      <alignment vertical="center" wrapText="1"/>
    </xf>
    <xf numFmtId="4" fontId="3" fillId="0" borderId="11" xfId="0" applyNumberFormat="1" applyFont="1" applyFill="1" applyBorder="1" applyAlignment="1">
      <alignment horizontal="right" vertical="center"/>
    </xf>
    <xf numFmtId="4" fontId="117" fillId="0" borderId="11" xfId="0" applyNumberFormat="1" applyFont="1" applyFill="1" applyBorder="1" applyAlignment="1">
      <alignment horizontal="right" vertical="center"/>
    </xf>
    <xf numFmtId="4" fontId="113" fillId="0" borderId="11" xfId="0" applyNumberFormat="1" applyFont="1" applyFill="1" applyBorder="1" applyAlignment="1">
      <alignment horizontal="right" vertical="center"/>
    </xf>
    <xf numFmtId="3" fontId="3" fillId="0" borderId="11" xfId="16" applyNumberFormat="1" applyFont="1" applyBorder="1" applyAlignment="1">
      <alignment horizontal="center" vertical="center" wrapText="1"/>
    </xf>
    <xf numFmtId="0" fontId="3" fillId="20" borderId="16" xfId="16" applyFont="1" applyFill="1" applyBorder="1" applyAlignment="1">
      <alignment horizontal="center" vertical="center"/>
    </xf>
    <xf numFmtId="0" fontId="3" fillId="0" borderId="11" xfId="16" applyFont="1" applyBorder="1" applyAlignment="1">
      <alignment vertical="center" wrapText="1"/>
    </xf>
    <xf numFmtId="0" fontId="3" fillId="0" borderId="11" xfId="6" applyFont="1" applyBorder="1" applyAlignment="1">
      <alignment horizontal="left" vertical="center"/>
    </xf>
    <xf numFmtId="0" fontId="3" fillId="20" borderId="11" xfId="0" applyFont="1" applyFill="1" applyBorder="1" applyAlignment="1">
      <alignment horizontal="center" vertical="center"/>
    </xf>
    <xf numFmtId="0" fontId="3" fillId="20" borderId="8" xfId="0" applyFont="1" applyFill="1" applyBorder="1" applyAlignment="1"/>
    <xf numFmtId="4" fontId="3" fillId="0" borderId="11" xfId="6" applyNumberFormat="1" applyFont="1" applyBorder="1" applyAlignment="1">
      <alignment horizontal="right" vertical="center"/>
    </xf>
    <xf numFmtId="4" fontId="117" fillId="20" borderId="11" xfId="0" applyNumberFormat="1" applyFont="1" applyFill="1" applyBorder="1" applyAlignment="1">
      <alignment horizontal="right" vertical="center"/>
    </xf>
    <xf numFmtId="4" fontId="113" fillId="20" borderId="11" xfId="0" applyNumberFormat="1" applyFont="1" applyFill="1" applyBorder="1" applyAlignment="1">
      <alignment horizontal="right" vertical="center"/>
    </xf>
    <xf numFmtId="0" fontId="3" fillId="20" borderId="8" xfId="0" applyFont="1" applyFill="1" applyBorder="1" applyAlignment="1">
      <alignment vertical="center"/>
    </xf>
    <xf numFmtId="0" fontId="3" fillId="20" borderId="16" xfId="0" applyFont="1" applyFill="1" applyBorder="1" applyAlignment="1">
      <alignment horizontal="center" vertical="center"/>
    </xf>
    <xf numFmtId="0" fontId="3" fillId="20" borderId="11" xfId="0" applyFont="1" applyFill="1" applyBorder="1" applyAlignment="1">
      <alignment vertical="center"/>
    </xf>
    <xf numFmtId="0" fontId="3" fillId="0" borderId="11" xfId="6" applyFont="1" applyFill="1" applyBorder="1" applyAlignment="1">
      <alignment horizontal="center" vertical="center"/>
    </xf>
    <xf numFmtId="0" fontId="3" fillId="0" borderId="11" xfId="0" applyFont="1" applyBorder="1" applyAlignment="1">
      <alignment horizontal="right" vertical="center"/>
    </xf>
    <xf numFmtId="4" fontId="117" fillId="0" borderId="11" xfId="6" applyNumberFormat="1" applyFont="1" applyBorder="1" applyAlignment="1">
      <alignment horizontal="right" vertical="center" wrapText="1"/>
    </xf>
    <xf numFmtId="0" fontId="117" fillId="0" borderId="11" xfId="0" applyFont="1" applyBorder="1" applyAlignment="1">
      <alignment horizontal="right" vertical="center" wrapText="1"/>
    </xf>
    <xf numFmtId="0" fontId="3" fillId="0" borderId="11" xfId="6" applyFont="1" applyFill="1" applyBorder="1" applyAlignment="1">
      <alignment horizontal="left" vertical="center" wrapText="1"/>
    </xf>
    <xf numFmtId="0" fontId="3" fillId="0" borderId="11" xfId="0" applyFont="1" applyBorder="1" applyAlignment="1">
      <alignment horizontal="left"/>
    </xf>
    <xf numFmtId="0" fontId="3" fillId="20" borderId="16" xfId="16" applyFont="1" applyFill="1" applyBorder="1" applyAlignment="1">
      <alignment horizontal="center" vertical="center" wrapText="1"/>
    </xf>
    <xf numFmtId="0" fontId="3" fillId="0" borderId="11" xfId="0" applyFont="1" applyFill="1" applyBorder="1" applyAlignment="1">
      <alignment horizontal="left" vertical="center" wrapText="1"/>
    </xf>
    <xf numFmtId="4" fontId="117" fillId="15" borderId="11" xfId="0" applyNumberFormat="1" applyFont="1" applyFill="1" applyBorder="1" applyAlignment="1">
      <alignment horizontal="right"/>
    </xf>
    <xf numFmtId="4" fontId="113" fillId="15" borderId="11" xfId="0" applyNumberFormat="1" applyFont="1" applyFill="1" applyBorder="1" applyAlignment="1">
      <alignment horizontal="right" vertical="center"/>
    </xf>
    <xf numFmtId="1" fontId="3" fillId="20" borderId="11" xfId="0" applyNumberFormat="1" applyFont="1" applyFill="1" applyBorder="1" applyAlignment="1">
      <alignment horizontal="center" vertical="center"/>
    </xf>
    <xf numFmtId="3" fontId="3" fillId="20" borderId="11" xfId="6" applyNumberFormat="1" applyFont="1" applyFill="1" applyBorder="1" applyAlignment="1">
      <alignment horizontal="center" vertical="center"/>
    </xf>
    <xf numFmtId="4" fontId="3" fillId="20" borderId="11" xfId="0" applyNumberFormat="1" applyFont="1" applyFill="1" applyBorder="1" applyAlignment="1">
      <alignment horizontal="right" vertical="center"/>
    </xf>
    <xf numFmtId="0" fontId="3" fillId="0" borderId="11" xfId="0" applyFont="1" applyFill="1" applyBorder="1" applyAlignment="1">
      <alignment horizontal="center" vertical="center"/>
    </xf>
    <xf numFmtId="0" fontId="3" fillId="0" borderId="8" xfId="0" applyFont="1" applyFill="1" applyBorder="1" applyAlignment="1">
      <alignment vertical="center" wrapText="1"/>
    </xf>
    <xf numFmtId="0" fontId="3" fillId="20" borderId="11" xfId="6" applyFont="1" applyFill="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vertical="center"/>
    </xf>
    <xf numFmtId="0" fontId="3" fillId="0" borderId="11" xfId="0" applyFont="1" applyFill="1" applyBorder="1" applyAlignment="1">
      <alignment vertical="center"/>
    </xf>
    <xf numFmtId="0" fontId="3" fillId="0" borderId="11" xfId="6" applyFont="1" applyBorder="1" applyAlignment="1">
      <alignment horizontal="left" vertical="center" wrapText="1"/>
    </xf>
    <xf numFmtId="4" fontId="117" fillId="0" borderId="11" xfId="0" applyNumberFormat="1" applyFont="1" applyBorder="1" applyAlignment="1">
      <alignment horizontal="right" vertical="center"/>
    </xf>
    <xf numFmtId="4" fontId="113" fillId="0" borderId="11" xfId="0" applyNumberFormat="1" applyFont="1" applyBorder="1" applyAlignment="1">
      <alignment horizontal="right" vertical="center"/>
    </xf>
    <xf numFmtId="0" fontId="3" fillId="0" borderId="3" xfId="10" applyNumberFormat="1" applyFont="1" applyFill="1" applyBorder="1" applyAlignment="1">
      <alignment horizontal="center" vertical="center" wrapText="1"/>
    </xf>
    <xf numFmtId="0" fontId="3" fillId="0" borderId="11" xfId="10" applyNumberFormat="1" applyFont="1" applyFill="1" applyBorder="1" applyAlignment="1">
      <alignment horizontal="center" vertical="center" wrapText="1"/>
    </xf>
    <xf numFmtId="0" fontId="3" fillId="0" borderId="4" xfId="10" applyFont="1" applyFill="1" applyBorder="1" applyAlignment="1">
      <alignment vertical="center" wrapText="1"/>
    </xf>
    <xf numFmtId="0" fontId="3" fillId="0" borderId="8" xfId="10" applyFont="1" applyFill="1" applyBorder="1" applyAlignment="1">
      <alignment vertical="center" wrapText="1"/>
    </xf>
    <xf numFmtId="0" fontId="3" fillId="0" borderId="11" xfId="0" applyFont="1" applyBorder="1" applyAlignment="1">
      <alignment vertical="center"/>
    </xf>
    <xf numFmtId="3" fontId="3" fillId="0" borderId="11" xfId="6" applyNumberFormat="1" applyFont="1" applyBorder="1" applyAlignment="1">
      <alignment horizontal="center" vertical="center"/>
    </xf>
    <xf numFmtId="4" fontId="113" fillId="0" borderId="3" xfId="16" applyNumberFormat="1" applyFont="1" applyFill="1" applyBorder="1" applyAlignment="1">
      <alignment horizontal="right" vertical="center" wrapText="1"/>
    </xf>
    <xf numFmtId="4" fontId="113" fillId="0" borderId="11" xfId="16" applyNumberFormat="1" applyFont="1" applyFill="1" applyBorder="1" applyAlignment="1">
      <alignment horizontal="right" vertical="center" wrapText="1"/>
    </xf>
    <xf numFmtId="0" fontId="3" fillId="0" borderId="3" xfId="16" applyNumberFormat="1" applyFont="1" applyFill="1" applyBorder="1" applyAlignment="1">
      <alignment horizontal="center" vertical="center"/>
    </xf>
    <xf numFmtId="0" fontId="3" fillId="0" borderId="11" xfId="16" applyNumberFormat="1" applyFont="1" applyFill="1" applyBorder="1" applyAlignment="1">
      <alignment horizontal="center" vertical="center"/>
    </xf>
    <xf numFmtId="1" fontId="3" fillId="0" borderId="3" xfId="10" applyNumberFormat="1" applyFont="1" applyFill="1" applyBorder="1" applyAlignment="1">
      <alignment horizontal="center" vertical="center" wrapText="1"/>
    </xf>
    <xf numFmtId="1" fontId="3" fillId="0" borderId="11" xfId="10" applyNumberFormat="1" applyFont="1" applyFill="1" applyBorder="1" applyAlignment="1">
      <alignment horizontal="center" vertical="center" wrapText="1"/>
    </xf>
    <xf numFmtId="4" fontId="18" fillId="0" borderId="3" xfId="10" applyNumberFormat="1" applyFont="1" applyFill="1" applyBorder="1" applyAlignment="1">
      <alignment horizontal="center" vertical="center" wrapText="1"/>
    </xf>
    <xf numFmtId="4" fontId="18" fillId="0" borderId="11" xfId="10" applyNumberFormat="1" applyFont="1" applyFill="1" applyBorder="1" applyAlignment="1">
      <alignment horizontal="center" vertical="center" wrapText="1"/>
    </xf>
    <xf numFmtId="1" fontId="61" fillId="0" borderId="1" xfId="16" applyNumberFormat="1" applyFont="1" applyBorder="1" applyAlignment="1">
      <alignment horizontal="center" vertical="center"/>
    </xf>
    <xf numFmtId="0" fontId="62" fillId="3" borderId="16" xfId="16" applyFont="1" applyFill="1" applyBorder="1" applyAlignment="1">
      <alignment horizontal="center" vertical="center"/>
    </xf>
    <xf numFmtId="0" fontId="62" fillId="3" borderId="11" xfId="16" applyFont="1" applyFill="1" applyBorder="1" applyAlignment="1">
      <alignment horizontal="center" vertical="center"/>
    </xf>
    <xf numFmtId="0" fontId="62" fillId="3" borderId="11" xfId="16" applyFont="1" applyFill="1" applyBorder="1" applyAlignment="1">
      <alignment horizontal="center" vertical="center" wrapText="1"/>
    </xf>
    <xf numFmtId="0" fontId="62" fillId="4" borderId="3" xfId="16" applyFont="1" applyFill="1" applyBorder="1" applyAlignment="1">
      <alignment horizontal="center" vertical="center" wrapText="1"/>
    </xf>
    <xf numFmtId="0" fontId="17" fillId="0" borderId="63" xfId="0" applyFont="1" applyFill="1" applyBorder="1" applyAlignment="1">
      <alignment vertical="center"/>
    </xf>
    <xf numFmtId="0" fontId="17" fillId="0" borderId="1" xfId="0" applyFont="1" applyFill="1" applyBorder="1" applyAlignment="1">
      <alignment vertical="center"/>
    </xf>
    <xf numFmtId="0" fontId="17" fillId="0" borderId="72" xfId="0" applyFont="1" applyFill="1" applyBorder="1" applyAlignment="1">
      <alignment vertical="center"/>
    </xf>
    <xf numFmtId="0" fontId="3" fillId="20" borderId="2" xfId="16" applyFont="1" applyFill="1" applyBorder="1" applyAlignment="1">
      <alignment horizontal="center" vertical="center"/>
    </xf>
    <xf numFmtId="0" fontId="3" fillId="0" borderId="3" xfId="16" applyFont="1" applyFill="1" applyBorder="1" applyAlignment="1">
      <alignment vertical="center"/>
    </xf>
    <xf numFmtId="0" fontId="3" fillId="0" borderId="11" xfId="16" applyFont="1" applyFill="1" applyBorder="1" applyAlignment="1">
      <alignment vertical="center"/>
    </xf>
    <xf numFmtId="0" fontId="3" fillId="0" borderId="3" xfId="6" applyFont="1" applyBorder="1" applyAlignment="1">
      <alignment horizontal="left" vertical="center" wrapText="1"/>
    </xf>
    <xf numFmtId="0" fontId="3" fillId="0" borderId="3" xfId="6" applyFont="1" applyFill="1" applyBorder="1" applyAlignment="1">
      <alignment horizontal="center" vertical="center"/>
    </xf>
    <xf numFmtId="4" fontId="3" fillId="0" borderId="3" xfId="6" applyNumberFormat="1" applyFont="1" applyBorder="1" applyAlignment="1">
      <alignment horizontal="right" vertical="center"/>
    </xf>
    <xf numFmtId="4" fontId="126" fillId="0" borderId="3" xfId="16" applyNumberFormat="1" applyFont="1" applyFill="1" applyBorder="1" applyAlignment="1">
      <alignment horizontal="right" vertical="center" wrapText="1"/>
    </xf>
    <xf numFmtId="4" fontId="126" fillId="0" borderId="11" xfId="16" applyNumberFormat="1" applyFont="1" applyFill="1" applyBorder="1" applyAlignment="1">
      <alignment horizontal="right" vertical="center" wrapText="1"/>
    </xf>
    <xf numFmtId="3" fontId="3" fillId="0" borderId="11" xfId="0" applyNumberFormat="1" applyFont="1" applyFill="1" applyBorder="1" applyAlignment="1">
      <alignment horizontal="center" vertical="center" wrapText="1"/>
    </xf>
    <xf numFmtId="3" fontId="62" fillId="3" borderId="3" xfId="16" applyNumberFormat="1" applyFont="1" applyFill="1" applyBorder="1" applyAlignment="1">
      <alignment horizontal="center" vertical="center" textRotation="90" wrapText="1"/>
    </xf>
    <xf numFmtId="3" fontId="62" fillId="3" borderId="5" xfId="16" applyNumberFormat="1" applyFont="1" applyFill="1" applyBorder="1" applyAlignment="1">
      <alignment horizontal="center" vertical="center" textRotation="90" wrapText="1"/>
    </xf>
    <xf numFmtId="0" fontId="62" fillId="3" borderId="4" xfId="16" applyFont="1" applyFill="1" applyBorder="1" applyAlignment="1">
      <alignment horizontal="center" vertical="center" wrapText="1"/>
    </xf>
    <xf numFmtId="0" fontId="62" fillId="3" borderId="7" xfId="16" applyFont="1" applyFill="1" applyBorder="1" applyAlignment="1">
      <alignment horizontal="center" vertical="center" wrapText="1"/>
    </xf>
    <xf numFmtId="0" fontId="62" fillId="6" borderId="2" xfId="16" applyFont="1" applyFill="1" applyBorder="1" applyAlignment="1">
      <alignment horizontal="center" vertical="center" wrapText="1"/>
    </xf>
    <xf numFmtId="0" fontId="62" fillId="6" borderId="6" xfId="16" applyFont="1" applyFill="1" applyBorder="1" applyAlignment="1">
      <alignment horizontal="center" vertical="center" wrapText="1"/>
    </xf>
    <xf numFmtId="0" fontId="62" fillId="6" borderId="3" xfId="16" applyFont="1" applyFill="1" applyBorder="1" applyAlignment="1">
      <alignment horizontal="center" vertical="center" wrapText="1"/>
    </xf>
    <xf numFmtId="0" fontId="62" fillId="6" borderId="5" xfId="16" applyFont="1" applyFill="1" applyBorder="1" applyAlignment="1">
      <alignment horizontal="center" vertical="center" wrapText="1"/>
    </xf>
    <xf numFmtId="2" fontId="62" fillId="6" borderId="3" xfId="16" applyNumberFormat="1" applyFont="1" applyFill="1" applyBorder="1" applyAlignment="1">
      <alignment horizontal="center" vertical="center" wrapText="1"/>
    </xf>
    <xf numFmtId="2" fontId="62" fillId="6" borderId="4" xfId="16" applyNumberFormat="1" applyFont="1" applyFill="1" applyBorder="1" applyAlignment="1">
      <alignment horizontal="center" vertical="center" wrapText="1"/>
    </xf>
    <xf numFmtId="2" fontId="62" fillId="5" borderId="2" xfId="10" applyNumberFormat="1" applyFont="1" applyFill="1" applyBorder="1" applyAlignment="1">
      <alignment horizontal="center" vertical="center"/>
    </xf>
    <xf numFmtId="0" fontId="78" fillId="0" borderId="34" xfId="16" applyFont="1" applyFill="1" applyBorder="1" applyAlignment="1">
      <alignment horizontal="left" vertical="center" wrapText="1"/>
    </xf>
    <xf numFmtId="0" fontId="78" fillId="0" borderId="55" xfId="16" applyFont="1" applyFill="1" applyBorder="1" applyAlignment="1">
      <alignment horizontal="left" vertical="center" wrapText="1"/>
    </xf>
    <xf numFmtId="14" fontId="70" fillId="0" borderId="1" xfId="16" applyNumberFormat="1" applyFont="1" applyBorder="1" applyAlignment="1">
      <alignment horizontal="center" vertical="center"/>
    </xf>
    <xf numFmtId="0" fontId="12" fillId="4" borderId="2" xfId="16" applyFont="1" applyFill="1" applyBorder="1" applyAlignment="1">
      <alignment horizontal="center" vertical="center" wrapText="1"/>
    </xf>
    <xf numFmtId="0" fontId="12" fillId="4" borderId="4" xfId="16" applyFont="1" applyFill="1" applyBorder="1" applyAlignment="1">
      <alignment horizontal="center" vertical="center" wrapText="1"/>
    </xf>
    <xf numFmtId="2" fontId="30" fillId="5" borderId="2" xfId="10" applyNumberFormat="1" applyFont="1" applyFill="1" applyBorder="1" applyAlignment="1">
      <alignment horizontal="center" vertical="center"/>
    </xf>
    <xf numFmtId="2" fontId="30" fillId="5" borderId="3" xfId="10" applyNumberFormat="1" applyFont="1" applyFill="1" applyBorder="1" applyAlignment="1">
      <alignment horizontal="center" vertical="center"/>
    </xf>
    <xf numFmtId="2" fontId="30" fillId="5" borderId="4" xfId="10" applyNumberFormat="1" applyFont="1" applyFill="1" applyBorder="1" applyAlignment="1">
      <alignment horizontal="center" vertical="center"/>
    </xf>
    <xf numFmtId="0" fontId="2" fillId="0" borderId="34" xfId="16" applyFont="1" applyBorder="1" applyAlignment="1">
      <alignment horizontal="center" vertical="center" wrapText="1"/>
    </xf>
    <xf numFmtId="0" fontId="2" fillId="0" borderId="55" xfId="16" applyFont="1" applyBorder="1" applyAlignment="1">
      <alignment horizontal="center" vertical="center" wrapText="1"/>
    </xf>
    <xf numFmtId="0" fontId="2" fillId="0" borderId="70" xfId="16" applyFont="1" applyBorder="1" applyAlignment="1">
      <alignment horizontal="center" vertical="center" wrapText="1"/>
    </xf>
    <xf numFmtId="0" fontId="2" fillId="0" borderId="0" xfId="16" applyFont="1" applyAlignment="1">
      <alignment horizontal="center"/>
    </xf>
    <xf numFmtId="0" fontId="8" fillId="3" borderId="2" xfId="16" applyFont="1" applyFill="1" applyBorder="1" applyAlignment="1">
      <alignment horizontal="center" vertical="center" wrapText="1"/>
    </xf>
    <xf numFmtId="0" fontId="8" fillId="3" borderId="6" xfId="16" applyFont="1" applyFill="1" applyBorder="1" applyAlignment="1">
      <alignment horizontal="center" vertical="center"/>
    </xf>
    <xf numFmtId="0" fontId="9" fillId="3" borderId="3" xfId="16" applyFont="1" applyFill="1" applyBorder="1" applyAlignment="1">
      <alignment horizontal="center" vertical="center"/>
    </xf>
    <xf numFmtId="0" fontId="9" fillId="3" borderId="5" xfId="16" applyFont="1" applyFill="1" applyBorder="1" applyAlignment="1">
      <alignment horizontal="center" vertical="center"/>
    </xf>
    <xf numFmtId="0" fontId="10" fillId="3" borderId="3" xfId="16" applyFont="1" applyFill="1" applyBorder="1" applyAlignment="1">
      <alignment horizontal="center" vertical="center"/>
    </xf>
    <xf numFmtId="0" fontId="10" fillId="3" borderId="5" xfId="16" applyFont="1" applyFill="1" applyBorder="1" applyAlignment="1">
      <alignment horizontal="center" vertical="center"/>
    </xf>
    <xf numFmtId="3" fontId="10" fillId="3" borderId="3" xfId="16" applyNumberFormat="1" applyFont="1" applyFill="1" applyBorder="1" applyAlignment="1">
      <alignment horizontal="center" vertical="center" textRotation="90" wrapText="1"/>
    </xf>
    <xf numFmtId="3" fontId="10" fillId="3" borderId="5" xfId="16" applyNumberFormat="1" applyFont="1" applyFill="1" applyBorder="1" applyAlignment="1">
      <alignment horizontal="center" vertical="center" textRotation="90" wrapText="1"/>
    </xf>
    <xf numFmtId="0" fontId="10" fillId="3" borderId="18" xfId="16" applyFont="1" applyFill="1" applyBorder="1" applyAlignment="1">
      <alignment horizontal="center" vertical="center" wrapText="1"/>
    </xf>
    <xf numFmtId="0" fontId="10" fillId="3" borderId="51" xfId="16" applyFont="1" applyFill="1" applyBorder="1" applyAlignment="1">
      <alignment horizontal="center" vertical="center" wrapText="1"/>
    </xf>
    <xf numFmtId="0" fontId="10" fillId="3" borderId="25" xfId="16" applyFont="1" applyFill="1" applyBorder="1" applyAlignment="1">
      <alignment horizontal="center" vertical="center" wrapText="1"/>
    </xf>
    <xf numFmtId="0" fontId="10" fillId="3" borderId="52" xfId="16" applyFont="1" applyFill="1" applyBorder="1" applyAlignment="1">
      <alignment horizontal="center" vertical="center" wrapText="1"/>
    </xf>
    <xf numFmtId="0" fontId="12" fillId="4" borderId="24" xfId="16" applyFont="1" applyFill="1" applyBorder="1" applyAlignment="1">
      <alignment horizontal="center" vertical="center" wrapText="1"/>
    </xf>
    <xf numFmtId="0" fontId="12" fillId="4" borderId="47" xfId="16" applyFont="1" applyFill="1" applyBorder="1" applyAlignment="1">
      <alignment horizontal="center" vertical="center" wrapText="1"/>
    </xf>
    <xf numFmtId="4" fontId="62" fillId="7" borderId="73" xfId="14" applyNumberFormat="1" applyFont="1" applyFill="1" applyBorder="1" applyAlignment="1">
      <alignment horizontal="center" vertical="center" wrapText="1"/>
    </xf>
    <xf numFmtId="4" fontId="62" fillId="7" borderId="17" xfId="14" applyNumberFormat="1" applyFont="1" applyFill="1" applyBorder="1" applyAlignment="1">
      <alignment horizontal="center" vertical="center" wrapText="1"/>
    </xf>
    <xf numFmtId="0" fontId="62" fillId="10" borderId="67" xfId="14" applyFont="1" applyFill="1" applyBorder="1" applyAlignment="1">
      <alignment horizontal="center"/>
    </xf>
    <xf numFmtId="0" fontId="62" fillId="10" borderId="74" xfId="14" applyFont="1" applyFill="1" applyBorder="1" applyAlignment="1">
      <alignment horizontal="center"/>
    </xf>
    <xf numFmtId="0" fontId="62" fillId="10" borderId="53" xfId="14" applyFont="1" applyFill="1" applyBorder="1" applyAlignment="1">
      <alignment horizontal="center"/>
    </xf>
    <xf numFmtId="0" fontId="61" fillId="0" borderId="1" xfId="14" applyFont="1" applyBorder="1" applyAlignment="1">
      <alignment horizontal="center" vertical="center"/>
    </xf>
    <xf numFmtId="0" fontId="62" fillId="7" borderId="2" xfId="14" applyFont="1" applyFill="1" applyBorder="1" applyAlignment="1">
      <alignment horizontal="center" vertical="center" wrapText="1"/>
    </xf>
    <xf numFmtId="0" fontId="62" fillId="7" borderId="6" xfId="14" applyFont="1" applyFill="1" applyBorder="1" applyAlignment="1">
      <alignment horizontal="center" vertical="center" wrapText="1"/>
    </xf>
    <xf numFmtId="0" fontId="62" fillId="7" borderId="3" xfId="14" applyFont="1" applyFill="1" applyBorder="1" applyAlignment="1">
      <alignment horizontal="center" vertical="center" wrapText="1"/>
    </xf>
    <xf numFmtId="0" fontId="62" fillId="7" borderId="5" xfId="14" applyFont="1" applyFill="1" applyBorder="1" applyAlignment="1">
      <alignment horizontal="center" vertical="center" wrapText="1"/>
    </xf>
    <xf numFmtId="3" fontId="62" fillId="7" borderId="3" xfId="14" applyNumberFormat="1" applyFont="1" applyFill="1" applyBorder="1" applyAlignment="1">
      <alignment horizontal="center" vertical="center" wrapText="1"/>
    </xf>
    <xf numFmtId="3" fontId="62" fillId="7" borderId="5" xfId="14" applyNumberFormat="1" applyFont="1" applyFill="1" applyBorder="1" applyAlignment="1">
      <alignment horizontal="center" vertical="center" wrapText="1"/>
    </xf>
    <xf numFmtId="0" fontId="61" fillId="0" borderId="0" xfId="12" applyFont="1" applyBorder="1" applyAlignment="1">
      <alignment horizontal="center" vertical="center"/>
    </xf>
    <xf numFmtId="0" fontId="63" fillId="7" borderId="2" xfId="12" applyFont="1" applyFill="1" applyBorder="1" applyAlignment="1">
      <alignment horizontal="center" vertical="center" wrapText="1"/>
    </xf>
    <xf numFmtId="0" fontId="63" fillId="7" borderId="16" xfId="12" applyFont="1" applyFill="1" applyBorder="1" applyAlignment="1">
      <alignment horizontal="center" vertical="center" wrapText="1"/>
    </xf>
    <xf numFmtId="0" fontId="63" fillId="7" borderId="6" xfId="12" applyFont="1" applyFill="1" applyBorder="1" applyAlignment="1">
      <alignment horizontal="center" vertical="center" wrapText="1"/>
    </xf>
    <xf numFmtId="0" fontId="63" fillId="7" borderId="3" xfId="12" applyFont="1" applyFill="1" applyBorder="1" applyAlignment="1">
      <alignment horizontal="center" vertical="center" wrapText="1"/>
    </xf>
    <xf numFmtId="0" fontId="63" fillId="7" borderId="11" xfId="12" applyFont="1" applyFill="1" applyBorder="1" applyAlignment="1">
      <alignment horizontal="center" vertical="center" wrapText="1"/>
    </xf>
    <xf numFmtId="0" fontId="63" fillId="7" borderId="5" xfId="12" applyFont="1" applyFill="1" applyBorder="1" applyAlignment="1">
      <alignment horizontal="center" vertical="center" wrapText="1"/>
    </xf>
    <xf numFmtId="0" fontId="63" fillId="7" borderId="3" xfId="16" applyFont="1" applyFill="1" applyBorder="1" applyAlignment="1">
      <alignment horizontal="center" vertical="center"/>
    </xf>
    <xf numFmtId="0" fontId="63" fillId="7" borderId="11" xfId="16" applyFont="1" applyFill="1" applyBorder="1" applyAlignment="1">
      <alignment horizontal="center" vertical="center"/>
    </xf>
    <xf numFmtId="0" fontId="63" fillId="7" borderId="5" xfId="16" applyFont="1" applyFill="1" applyBorder="1" applyAlignment="1">
      <alignment horizontal="center" vertical="center"/>
    </xf>
    <xf numFmtId="0" fontId="63" fillId="7" borderId="3" xfId="16" applyFont="1" applyFill="1" applyBorder="1" applyAlignment="1">
      <alignment horizontal="center" vertical="center" wrapText="1"/>
    </xf>
    <xf numFmtId="0" fontId="63" fillId="7" borderId="11" xfId="16" applyFont="1" applyFill="1" applyBorder="1" applyAlignment="1">
      <alignment horizontal="center" vertical="center" wrapText="1"/>
    </xf>
    <xf numFmtId="0" fontId="63" fillId="7" borderId="5" xfId="16" applyFont="1" applyFill="1" applyBorder="1" applyAlignment="1">
      <alignment horizontal="center" vertical="center" wrapText="1"/>
    </xf>
    <xf numFmtId="0" fontId="73" fillId="7" borderId="3" xfId="16" applyFont="1" applyFill="1" applyBorder="1" applyAlignment="1">
      <alignment horizontal="center" vertical="center" wrapText="1"/>
    </xf>
    <xf numFmtId="0" fontId="73" fillId="7" borderId="11" xfId="16" applyFont="1" applyFill="1" applyBorder="1" applyAlignment="1">
      <alignment horizontal="center" vertical="center" wrapText="1"/>
    </xf>
    <xf numFmtId="0" fontId="73" fillId="7" borderId="5" xfId="16" applyFont="1" applyFill="1" applyBorder="1" applyAlignment="1">
      <alignment horizontal="center" vertical="center" wrapText="1"/>
    </xf>
    <xf numFmtId="4" fontId="62" fillId="7" borderId="3" xfId="16" applyNumberFormat="1" applyFont="1" applyFill="1" applyBorder="1" applyAlignment="1">
      <alignment horizontal="center" vertical="center" wrapText="1"/>
    </xf>
    <xf numFmtId="4" fontId="62" fillId="7" borderId="11" xfId="16" applyNumberFormat="1" applyFont="1" applyFill="1" applyBorder="1" applyAlignment="1">
      <alignment horizontal="center" vertical="center" wrapText="1"/>
    </xf>
    <xf numFmtId="4" fontId="62" fillId="7" borderId="73" xfId="16" applyNumberFormat="1" applyFont="1" applyFill="1" applyBorder="1" applyAlignment="1">
      <alignment horizontal="center" vertical="center" wrapText="1"/>
    </xf>
    <xf numFmtId="4" fontId="62" fillId="7" borderId="20" xfId="16" applyNumberFormat="1" applyFont="1" applyFill="1" applyBorder="1" applyAlignment="1">
      <alignment horizontal="center" vertical="center" wrapText="1"/>
    </xf>
    <xf numFmtId="2" fontId="62" fillId="2" borderId="2" xfId="10" applyNumberFormat="1" applyFont="1" applyFill="1" applyBorder="1" applyAlignment="1">
      <alignment horizontal="center" vertical="center"/>
    </xf>
    <xf numFmtId="2" fontId="62" fillId="2" borderId="3" xfId="10" applyNumberFormat="1" applyFont="1" applyFill="1" applyBorder="1" applyAlignment="1">
      <alignment horizontal="center" vertical="center"/>
    </xf>
    <xf numFmtId="2" fontId="62" fillId="2" borderId="4" xfId="10" applyNumberFormat="1" applyFont="1" applyFill="1" applyBorder="1" applyAlignment="1">
      <alignment horizontal="center" vertical="center"/>
    </xf>
    <xf numFmtId="2" fontId="62" fillId="2" borderId="16" xfId="10" applyNumberFormat="1" applyFont="1" applyFill="1" applyBorder="1" applyAlignment="1">
      <alignment horizontal="center" vertical="center" wrapText="1"/>
    </xf>
    <xf numFmtId="2" fontId="62" fillId="2" borderId="6" xfId="10" applyNumberFormat="1" applyFont="1" applyFill="1" applyBorder="1" applyAlignment="1">
      <alignment horizontal="center" vertical="center" wrapText="1"/>
    </xf>
    <xf numFmtId="4" fontId="62" fillId="2" borderId="11" xfId="10" applyNumberFormat="1" applyFont="1" applyFill="1" applyBorder="1" applyAlignment="1">
      <alignment horizontal="center" vertical="center" wrapText="1"/>
    </xf>
    <xf numFmtId="4" fontId="62" fillId="2" borderId="5" xfId="10" applyNumberFormat="1" applyFont="1" applyFill="1" applyBorder="1" applyAlignment="1">
      <alignment horizontal="center" vertical="center" wrapText="1"/>
    </xf>
    <xf numFmtId="0" fontId="62" fillId="2" borderId="8" xfId="10" applyFont="1" applyFill="1" applyBorder="1" applyAlignment="1">
      <alignment horizontal="center" vertical="center" wrapText="1"/>
    </xf>
    <xf numFmtId="0" fontId="62" fillId="2" borderId="7" xfId="10" applyFont="1" applyFill="1" applyBorder="1" applyAlignment="1">
      <alignment horizontal="center" vertical="center" wrapText="1"/>
    </xf>
    <xf numFmtId="0" fontId="82" fillId="7" borderId="34" xfId="12" applyFont="1" applyFill="1" applyBorder="1" applyAlignment="1">
      <alignment horizontal="center" vertical="center"/>
    </xf>
    <xf numFmtId="0" fontId="63" fillId="7" borderId="56" xfId="16" applyFont="1" applyFill="1" applyBorder="1" applyAlignment="1">
      <alignment horizontal="center" vertical="center" wrapText="1"/>
    </xf>
    <xf numFmtId="0" fontId="82" fillId="7" borderId="55" xfId="12" applyFont="1" applyFill="1" applyBorder="1" applyAlignment="1">
      <alignment horizontal="center" vertical="center"/>
    </xf>
    <xf numFmtId="0" fontId="82" fillId="7" borderId="70" xfId="12" applyFont="1" applyFill="1" applyBorder="1" applyAlignment="1">
      <alignment horizontal="center" vertical="center"/>
    </xf>
    <xf numFmtId="0" fontId="63" fillId="7" borderId="55" xfId="16" applyFont="1" applyFill="1" applyBorder="1" applyAlignment="1">
      <alignment horizontal="center" vertical="center" wrapText="1"/>
    </xf>
    <xf numFmtId="0" fontId="76" fillId="0" borderId="0" xfId="5" applyFont="1" applyBorder="1" applyAlignment="1">
      <alignment horizontal="center" vertical="center" wrapText="1"/>
    </xf>
    <xf numFmtId="0" fontId="77" fillId="0" borderId="1" xfId="5" applyFont="1" applyBorder="1" applyAlignment="1">
      <alignment horizontal="center" vertical="center" wrapText="1"/>
    </xf>
    <xf numFmtId="0" fontId="73" fillId="0" borderId="2" xfId="5" applyFont="1" applyBorder="1" applyAlignment="1">
      <alignment horizontal="center" vertical="center" wrapText="1"/>
    </xf>
    <xf numFmtId="0" fontId="73" fillId="0" borderId="16" xfId="5" applyFont="1" applyBorder="1" applyAlignment="1">
      <alignment horizontal="center" vertical="center" wrapText="1"/>
    </xf>
    <xf numFmtId="0" fontId="73" fillId="0" borderId="3" xfId="5" applyFont="1" applyBorder="1" applyAlignment="1">
      <alignment horizontal="center" vertical="center" wrapText="1"/>
    </xf>
    <xf numFmtId="0" fontId="73" fillId="0" borderId="11" xfId="5" applyFont="1" applyBorder="1" applyAlignment="1">
      <alignment horizontal="center" vertical="center" wrapText="1"/>
    </xf>
    <xf numFmtId="0" fontId="73" fillId="0" borderId="4" xfId="5" applyFont="1" applyBorder="1" applyAlignment="1">
      <alignment horizontal="center" vertical="center" wrapText="1"/>
    </xf>
    <xf numFmtId="0" fontId="73" fillId="0" borderId="8" xfId="5" applyFont="1" applyBorder="1" applyAlignment="1">
      <alignment horizontal="center" vertical="center" wrapText="1"/>
    </xf>
    <xf numFmtId="0" fontId="77" fillId="0" borderId="28" xfId="5" applyFont="1" applyBorder="1" applyAlignment="1">
      <alignment horizontal="left" vertical="center" wrapText="1"/>
    </xf>
    <xf numFmtId="0" fontId="73" fillId="0" borderId="28" xfId="5" applyFont="1" applyBorder="1" applyAlignment="1">
      <alignment horizontal="left" vertical="center" wrapText="1"/>
    </xf>
    <xf numFmtId="0" fontId="77" fillId="0" borderId="0" xfId="5" applyFont="1" applyAlignment="1">
      <alignment horizontal="left" vertical="center" wrapText="1"/>
    </xf>
    <xf numFmtId="0" fontId="73" fillId="0" borderId="0" xfId="5" applyFont="1" applyAlignment="1">
      <alignment horizontal="left" vertical="center" wrapText="1"/>
    </xf>
    <xf numFmtId="3" fontId="79" fillId="2" borderId="68" xfId="15" applyNumberFormat="1" applyFont="1" applyFill="1" applyBorder="1" applyAlignment="1">
      <alignment horizontal="left" vertical="center"/>
    </xf>
    <xf numFmtId="3" fontId="79" fillId="2" borderId="32" xfId="15" applyNumberFormat="1" applyFont="1" applyFill="1" applyBorder="1" applyAlignment="1">
      <alignment horizontal="left" vertical="center"/>
    </xf>
    <xf numFmtId="0" fontId="17" fillId="0" borderId="34" xfId="0" applyFont="1" applyFill="1" applyBorder="1" applyAlignment="1">
      <alignment horizontal="left" vertical="center"/>
    </xf>
    <xf numFmtId="0" fontId="17" fillId="0" borderId="55" xfId="0" applyFont="1" applyFill="1" applyBorder="1" applyAlignment="1">
      <alignment horizontal="left" vertical="center"/>
    </xf>
    <xf numFmtId="0" fontId="17" fillId="0" borderId="70" xfId="0" applyFont="1" applyFill="1" applyBorder="1" applyAlignment="1">
      <alignment horizontal="left" vertical="center"/>
    </xf>
    <xf numFmtId="0" fontId="3" fillId="20" borderId="11" xfId="0" applyNumberFormat="1" applyFont="1" applyFill="1" applyBorder="1" applyAlignment="1">
      <alignment horizontal="center" vertical="center" wrapText="1"/>
    </xf>
    <xf numFmtId="4" fontId="113" fillId="15" borderId="11" xfId="0" applyNumberFormat="1" applyFont="1" applyFill="1" applyBorder="1" applyAlignment="1">
      <alignment horizontal="right" vertical="center" wrapText="1"/>
    </xf>
    <xf numFmtId="4" fontId="117" fillId="15" borderId="11" xfId="0" applyNumberFormat="1" applyFont="1" applyFill="1" applyBorder="1" applyAlignment="1">
      <alignment horizontal="right" vertical="center" wrapText="1"/>
    </xf>
    <xf numFmtId="4" fontId="3" fillId="20" borderId="11" xfId="6" applyNumberFormat="1" applyFont="1" applyFill="1" applyBorder="1" applyAlignment="1">
      <alignment horizontal="right" vertical="center"/>
    </xf>
    <xf numFmtId="0" fontId="3" fillId="15" borderId="8" xfId="0" applyNumberFormat="1" applyFont="1" applyFill="1" applyBorder="1" applyAlignment="1">
      <alignment horizontal="left" vertical="center" wrapText="1"/>
    </xf>
    <xf numFmtId="4" fontId="5" fillId="15" borderId="11" xfId="0" applyNumberFormat="1" applyFont="1" applyFill="1" applyBorder="1" applyAlignment="1">
      <alignment horizontal="center" vertical="center" wrapText="1"/>
    </xf>
    <xf numFmtId="3" fontId="3" fillId="20" borderId="11" xfId="0" applyNumberFormat="1" applyFont="1" applyFill="1" applyBorder="1" applyAlignment="1">
      <alignment horizontal="center" vertical="center" wrapText="1"/>
    </xf>
    <xf numFmtId="4" fontId="19" fillId="15" borderId="8" xfId="0" applyNumberFormat="1" applyFont="1" applyFill="1" applyBorder="1" applyAlignment="1">
      <alignment horizontal="left" vertical="center" wrapText="1"/>
    </xf>
    <xf numFmtId="0" fontId="18" fillId="0" borderId="11" xfId="10" applyNumberFormat="1" applyFont="1" applyFill="1" applyBorder="1" applyAlignment="1">
      <alignment horizontal="center" vertical="center" wrapText="1"/>
    </xf>
    <xf numFmtId="4" fontId="117" fillId="15" borderId="11" xfId="6" applyNumberFormat="1" applyFont="1" applyFill="1" applyBorder="1" applyAlignment="1">
      <alignment horizontal="right" vertical="center"/>
    </xf>
    <xf numFmtId="0" fontId="3" fillId="0" borderId="8" xfId="0" applyFont="1" applyFill="1" applyBorder="1" applyAlignment="1">
      <alignment horizontal="left" vertical="center" wrapText="1"/>
    </xf>
    <xf numFmtId="3" fontId="3" fillId="0" borderId="11" xfId="10" applyNumberFormat="1" applyFont="1" applyFill="1" applyBorder="1" applyAlignment="1">
      <alignment horizontal="center" vertical="center" wrapText="1"/>
    </xf>
    <xf numFmtId="3" fontId="18" fillId="0" borderId="11" xfId="10" applyNumberFormat="1" applyFont="1" applyFill="1" applyBorder="1" applyAlignment="1">
      <alignment horizontal="center" vertical="center" wrapText="1"/>
    </xf>
    <xf numFmtId="0" fontId="3" fillId="20" borderId="11" xfId="0" applyFont="1" applyFill="1" applyBorder="1" applyAlignment="1">
      <alignment vertical="center" wrapText="1"/>
    </xf>
    <xf numFmtId="1" fontId="3" fillId="0" borderId="11" xfId="0" applyNumberFormat="1" applyFont="1" applyFill="1" applyBorder="1" applyAlignment="1">
      <alignment horizontal="center" vertical="center" wrapText="1"/>
    </xf>
    <xf numFmtId="4" fontId="117" fillId="0" borderId="11" xfId="0" applyNumberFormat="1" applyFont="1" applyFill="1" applyBorder="1" applyAlignment="1">
      <alignment horizontal="right" vertical="center" wrapText="1"/>
    </xf>
    <xf numFmtId="0" fontId="3" fillId="20" borderId="16" xfId="0" applyNumberFormat="1" applyFont="1" applyFill="1" applyBorder="1" applyAlignment="1">
      <alignment horizontal="center" vertical="center" wrapText="1"/>
    </xf>
    <xf numFmtId="0" fontId="3" fillId="20" borderId="11" xfId="0" applyNumberFormat="1" applyFont="1" applyFill="1" applyBorder="1" applyAlignment="1">
      <alignment vertical="center" wrapText="1"/>
    </xf>
    <xf numFmtId="0" fontId="3" fillId="20" borderId="11" xfId="6" applyFont="1" applyFill="1" applyBorder="1" applyAlignment="1">
      <alignment vertical="center" wrapText="1"/>
    </xf>
    <xf numFmtId="0" fontId="3" fillId="20" borderId="11" xfId="6" applyFont="1" applyFill="1" applyBorder="1" applyAlignment="1">
      <alignment horizontal="center" vertical="center" wrapText="1"/>
    </xf>
    <xf numFmtId="4" fontId="3" fillId="0" borderId="11" xfId="6" applyNumberFormat="1" applyFont="1" applyFill="1" applyBorder="1" applyAlignment="1">
      <alignment horizontal="right" vertical="center" wrapText="1"/>
    </xf>
    <xf numFmtId="4" fontId="3" fillId="0" borderId="8" xfId="0" applyNumberFormat="1" applyFont="1" applyFill="1" applyBorder="1" applyAlignment="1">
      <alignment horizontal="center" vertical="center" wrapText="1"/>
    </xf>
    <xf numFmtId="4" fontId="113" fillId="0" borderId="11" xfId="0" applyNumberFormat="1" applyFont="1" applyFill="1" applyBorder="1" applyAlignment="1">
      <alignment horizontal="right" vertical="center" wrapText="1"/>
    </xf>
    <xf numFmtId="0" fontId="3" fillId="0" borderId="11" xfId="0" applyNumberFormat="1" applyFont="1" applyFill="1" applyBorder="1" applyAlignment="1">
      <alignment horizontal="center" vertical="center" wrapText="1"/>
    </xf>
    <xf numFmtId="4" fontId="3" fillId="0" borderId="8" xfId="0" applyNumberFormat="1" applyFont="1" applyFill="1" applyBorder="1" applyAlignment="1">
      <alignment horizontal="left" vertical="center" wrapText="1"/>
    </xf>
    <xf numFmtId="0" fontId="3" fillId="20" borderId="11" xfId="6" applyFont="1" applyFill="1" applyBorder="1" applyAlignment="1">
      <alignment vertical="center"/>
    </xf>
    <xf numFmtId="4" fontId="3" fillId="0" borderId="11" xfId="0" applyNumberFormat="1" applyFont="1" applyFill="1" applyBorder="1" applyAlignment="1">
      <alignment horizontal="right" vertical="center" wrapText="1"/>
    </xf>
    <xf numFmtId="0" fontId="18" fillId="0" borderId="8" xfId="10" applyFont="1" applyFill="1" applyBorder="1" applyAlignment="1">
      <alignment horizontal="center" vertical="center" wrapText="1"/>
    </xf>
    <xf numFmtId="4" fontId="117" fillId="0" borderId="11" xfId="6" applyNumberFormat="1" applyFont="1" applyBorder="1" applyAlignment="1">
      <alignment horizontal="right" vertical="center"/>
    </xf>
    <xf numFmtId="0" fontId="3" fillId="0" borderId="11" xfId="16" applyFont="1" applyFill="1" applyBorder="1" applyAlignment="1">
      <alignment horizontal="center" vertical="center"/>
    </xf>
    <xf numFmtId="3" fontId="3" fillId="0" borderId="11" xfId="16" applyNumberFormat="1" applyFont="1" applyFill="1" applyBorder="1" applyAlignment="1">
      <alignment horizontal="center" vertical="center"/>
    </xf>
    <xf numFmtId="0" fontId="3" fillId="20" borderId="11" xfId="16" applyFont="1" applyFill="1" applyBorder="1" applyAlignment="1">
      <alignment vertical="center"/>
    </xf>
    <xf numFmtId="1" fontId="3" fillId="0" borderId="11" xfId="0" applyNumberFormat="1" applyFont="1" applyFill="1" applyBorder="1" applyAlignment="1">
      <alignment horizontal="center" vertical="center"/>
    </xf>
    <xf numFmtId="1" fontId="3" fillId="0" borderId="11" xfId="0" applyNumberFormat="1" applyFont="1" applyBorder="1" applyAlignment="1">
      <alignment horizontal="center" vertical="center"/>
    </xf>
    <xf numFmtId="0" fontId="3" fillId="20" borderId="11" xfId="16" applyFont="1" applyFill="1" applyBorder="1" applyAlignment="1">
      <alignment vertical="center" wrapText="1"/>
    </xf>
    <xf numFmtId="3" fontId="3" fillId="20" borderId="11" xfId="0" applyNumberFormat="1" applyFont="1" applyFill="1" applyBorder="1" applyAlignment="1">
      <alignment horizontal="center" vertical="center"/>
    </xf>
    <xf numFmtId="0" fontId="3" fillId="0" borderId="8" xfId="16" applyFont="1" applyBorder="1" applyAlignment="1">
      <alignment horizontal="center" vertical="center" wrapText="1"/>
    </xf>
    <xf numFmtId="0" fontId="3" fillId="15" borderId="11" xfId="16" applyNumberFormat="1" applyFont="1" applyFill="1" applyBorder="1" applyAlignment="1">
      <alignment horizontal="center" vertical="center" wrapText="1"/>
    </xf>
    <xf numFmtId="4" fontId="5" fillId="15" borderId="11" xfId="16" applyNumberFormat="1" applyFont="1" applyFill="1" applyBorder="1" applyAlignment="1">
      <alignment horizontal="center" vertical="center" wrapText="1"/>
    </xf>
    <xf numFmtId="1" fontId="3" fillId="20" borderId="11" xfId="10" applyNumberFormat="1" applyFont="1" applyFill="1" applyBorder="1" applyAlignment="1">
      <alignment horizontal="center" vertical="center" wrapText="1"/>
    </xf>
    <xf numFmtId="1" fontId="3" fillId="15" borderId="11" xfId="16" applyNumberFormat="1" applyFont="1" applyFill="1" applyBorder="1" applyAlignment="1">
      <alignment horizontal="center" vertical="center" wrapText="1"/>
    </xf>
    <xf numFmtId="4" fontId="3" fillId="15" borderId="8" xfId="16" applyNumberFormat="1" applyFont="1" applyFill="1" applyBorder="1" applyAlignment="1">
      <alignment vertical="center" wrapText="1"/>
    </xf>
    <xf numFmtId="4" fontId="3" fillId="0" borderId="11" xfId="0" applyNumberFormat="1" applyFont="1" applyFill="1" applyBorder="1" applyAlignment="1">
      <alignment horizontal="center" vertical="center" wrapText="1"/>
    </xf>
    <xf numFmtId="166" fontId="3" fillId="20" borderId="11" xfId="16" applyNumberFormat="1" applyFont="1" applyFill="1" applyBorder="1" applyAlignment="1">
      <alignment horizontal="right" vertical="center" wrapText="1"/>
    </xf>
    <xf numFmtId="166" fontId="117" fillId="15" borderId="11" xfId="16" applyNumberFormat="1" applyFont="1" applyFill="1" applyBorder="1" applyAlignment="1">
      <alignment horizontal="right" vertical="center" wrapText="1"/>
    </xf>
    <xf numFmtId="4" fontId="113" fillId="15" borderId="11" xfId="16" applyNumberFormat="1" applyFont="1" applyFill="1" applyBorder="1" applyAlignment="1">
      <alignment horizontal="right" vertical="center" wrapText="1"/>
    </xf>
    <xf numFmtId="3" fontId="3" fillId="20" borderId="11" xfId="16" applyNumberFormat="1" applyFont="1" applyFill="1" applyBorder="1" applyAlignment="1">
      <alignment horizontal="center" vertical="center" wrapText="1"/>
    </xf>
    <xf numFmtId="0" fontId="3" fillId="15" borderId="8" xfId="0" applyFont="1" applyFill="1" applyBorder="1" applyAlignment="1">
      <alignment horizontal="left" vertical="center"/>
    </xf>
    <xf numFmtId="4" fontId="117" fillId="15" borderId="11" xfId="0" applyNumberFormat="1" applyFont="1" applyFill="1" applyBorder="1" applyAlignment="1">
      <alignment horizontal="right" vertical="center"/>
    </xf>
    <xf numFmtId="4" fontId="3" fillId="20" borderId="11" xfId="0" applyNumberFormat="1" applyFont="1" applyFill="1" applyBorder="1" applyAlignment="1">
      <alignment horizontal="center" vertical="center"/>
    </xf>
    <xf numFmtId="4" fontId="5" fillId="15" borderId="8" xfId="0" applyNumberFormat="1" applyFont="1" applyFill="1" applyBorder="1" applyAlignment="1">
      <alignment horizontal="center"/>
    </xf>
    <xf numFmtId="0" fontId="3" fillId="0" borderId="11" xfId="6" applyFont="1" applyBorder="1" applyAlignment="1">
      <alignment vertical="center"/>
    </xf>
    <xf numFmtId="1" fontId="3" fillId="20" borderId="11" xfId="6" applyNumberFormat="1" applyFont="1" applyFill="1" applyBorder="1" applyAlignment="1">
      <alignment horizontal="center" vertical="center"/>
    </xf>
    <xf numFmtId="4" fontId="3" fillId="20" borderId="11" xfId="6" applyNumberFormat="1" applyFont="1" applyFill="1" applyBorder="1" applyAlignment="1">
      <alignment horizontal="center" vertical="center"/>
    </xf>
    <xf numFmtId="4" fontId="3" fillId="20" borderId="8" xfId="6" applyNumberFormat="1" applyFont="1" applyFill="1" applyBorder="1" applyAlignment="1">
      <alignment vertical="center"/>
    </xf>
    <xf numFmtId="4" fontId="3" fillId="20" borderId="11" xfId="6" applyNumberFormat="1" applyFont="1" applyFill="1" applyBorder="1" applyAlignment="1">
      <alignment vertical="center"/>
    </xf>
    <xf numFmtId="4" fontId="117" fillId="20" borderId="11" xfId="6" applyNumberFormat="1" applyFont="1" applyFill="1" applyBorder="1" applyAlignment="1">
      <alignment vertical="center"/>
    </xf>
    <xf numFmtId="4" fontId="113" fillId="20" borderId="11" xfId="6" applyNumberFormat="1" applyFont="1" applyFill="1" applyBorder="1" applyAlignment="1">
      <alignment vertical="center"/>
    </xf>
    <xf numFmtId="3" fontId="32"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176" fontId="3" fillId="0" borderId="11" xfId="1" applyNumberFormat="1" applyFont="1" applyFill="1" applyBorder="1" applyAlignment="1">
      <alignment horizontal="center" vertical="center"/>
    </xf>
    <xf numFmtId="4" fontId="19" fillId="0" borderId="8" xfId="0" applyNumberFormat="1" applyFont="1" applyFill="1" applyBorder="1" applyAlignment="1">
      <alignment horizontal="left" vertical="center"/>
    </xf>
    <xf numFmtId="3" fontId="3" fillId="0" borderId="11" xfId="0" applyNumberFormat="1" applyFont="1" applyFill="1" applyBorder="1" applyAlignment="1">
      <alignment horizontal="center" vertical="center"/>
    </xf>
    <xf numFmtId="0" fontId="3" fillId="0" borderId="11" xfId="16" applyNumberFormat="1" applyFont="1" applyFill="1" applyBorder="1" applyAlignment="1">
      <alignment horizontal="center" vertical="center" wrapText="1"/>
    </xf>
    <xf numFmtId="1" fontId="3" fillId="0" borderId="11" xfId="16" applyNumberFormat="1" applyFont="1" applyFill="1" applyBorder="1" applyAlignment="1">
      <alignment horizontal="center" vertical="center" wrapText="1"/>
    </xf>
    <xf numFmtId="4" fontId="3" fillId="0" borderId="8" xfId="16" applyNumberFormat="1" applyFont="1" applyFill="1" applyBorder="1" applyAlignment="1">
      <alignment horizontal="center" vertical="center" wrapText="1"/>
    </xf>
    <xf numFmtId="4" fontId="117" fillId="0" borderId="11" xfId="16" applyNumberFormat="1" applyFont="1" applyFill="1" applyBorder="1" applyAlignment="1">
      <alignment horizontal="right" vertical="center" wrapText="1"/>
    </xf>
    <xf numFmtId="0" fontId="17" fillId="0" borderId="34" xfId="0" applyFont="1" applyFill="1" applyBorder="1" applyAlignment="1">
      <alignment vertical="center"/>
    </xf>
    <xf numFmtId="0" fontId="17" fillId="0" borderId="55" xfId="0" applyFont="1" applyFill="1" applyBorder="1" applyAlignment="1">
      <alignment vertical="center"/>
    </xf>
    <xf numFmtId="0" fontId="17" fillId="0" borderId="70" xfId="0" applyFont="1" applyFill="1" applyBorder="1" applyAlignment="1">
      <alignment vertical="center"/>
    </xf>
    <xf numFmtId="177" fontId="3" fillId="0" borderId="11" xfId="16" applyNumberFormat="1" applyFont="1" applyFill="1" applyBorder="1" applyAlignment="1">
      <alignment horizontal="center" vertical="center"/>
    </xf>
    <xf numFmtId="0" fontId="3" fillId="0" borderId="8" xfId="10" applyFont="1" applyFill="1" applyBorder="1" applyAlignment="1">
      <alignment horizontal="left" vertical="center" wrapText="1"/>
    </xf>
    <xf numFmtId="0" fontId="3" fillId="20" borderId="11" xfId="0" applyFont="1" applyFill="1" applyBorder="1" applyAlignment="1">
      <alignment horizontal="center" vertical="center" wrapText="1"/>
    </xf>
    <xf numFmtId="4" fontId="3" fillId="0" borderId="11" xfId="0" applyNumberFormat="1" applyFont="1" applyBorder="1" applyAlignment="1">
      <alignment horizontal="right" vertical="center"/>
    </xf>
    <xf numFmtId="0" fontId="3" fillId="0" borderId="8" xfId="0" applyFont="1" applyBorder="1" applyAlignment="1">
      <alignment horizontal="center" vertical="center"/>
    </xf>
    <xf numFmtId="0" fontId="3" fillId="0" borderId="11" xfId="0" applyNumberFormat="1" applyFont="1" applyFill="1" applyBorder="1" applyAlignment="1">
      <alignment vertical="center" wrapText="1"/>
    </xf>
    <xf numFmtId="166" fontId="3" fillId="0" borderId="11" xfId="0" applyNumberFormat="1" applyFont="1" applyFill="1" applyBorder="1" applyAlignment="1">
      <alignment vertical="center" wrapText="1"/>
    </xf>
    <xf numFmtId="0" fontId="3" fillId="0" borderId="8" xfId="0" applyNumberFormat="1" applyFont="1" applyFill="1" applyBorder="1" applyAlignment="1">
      <alignment horizontal="center" vertical="center" wrapText="1"/>
    </xf>
    <xf numFmtId="166" fontId="117" fillId="0" borderId="11" xfId="0" applyNumberFormat="1" applyFont="1" applyFill="1" applyBorder="1" applyAlignment="1">
      <alignment vertical="center" wrapText="1"/>
    </xf>
    <xf numFmtId="3" fontId="62" fillId="7" borderId="39" xfId="15" applyNumberFormat="1" applyFont="1" applyFill="1" applyBorder="1" applyAlignment="1">
      <alignment horizontal="center" vertical="center" wrapText="1"/>
    </xf>
    <xf numFmtId="3" fontId="62" fillId="7" borderId="51" xfId="15" applyNumberFormat="1" applyFont="1" applyFill="1" applyBorder="1" applyAlignment="1">
      <alignment horizontal="center" vertical="center" wrapText="1"/>
    </xf>
    <xf numFmtId="1" fontId="61" fillId="0" borderId="1" xfId="18" applyNumberFormat="1" applyFont="1" applyBorder="1" applyAlignment="1">
      <alignment horizontal="center" vertical="center"/>
    </xf>
    <xf numFmtId="3" fontId="62" fillId="2" borderId="67" xfId="15" applyNumberFormat="1" applyFont="1" applyFill="1" applyBorder="1" applyAlignment="1">
      <alignment horizontal="left" vertical="center"/>
    </xf>
    <xf numFmtId="3" fontId="62" fillId="2" borderId="43" xfId="15" applyNumberFormat="1" applyFont="1" applyFill="1" applyBorder="1" applyAlignment="1">
      <alignment horizontal="left" vertical="center"/>
    </xf>
    <xf numFmtId="0" fontId="14" fillId="4" borderId="11" xfId="15" applyNumberFormat="1" applyFont="1" applyFill="1" applyBorder="1" applyAlignment="1">
      <alignment horizontal="center" vertical="center"/>
    </xf>
    <xf numFmtId="3" fontId="62" fillId="12" borderId="65" xfId="18" applyNumberFormat="1" applyFont="1" applyFill="1" applyBorder="1" applyAlignment="1">
      <alignment horizontal="center" vertical="center"/>
    </xf>
    <xf numFmtId="3" fontId="62" fillId="12" borderId="66" xfId="18" applyNumberFormat="1" applyFont="1" applyFill="1" applyBorder="1" applyAlignment="1">
      <alignment horizontal="center" vertical="center"/>
    </xf>
    <xf numFmtId="3" fontId="62" fillId="12" borderId="35" xfId="18" applyNumberFormat="1" applyFont="1" applyFill="1" applyBorder="1" applyAlignment="1">
      <alignment horizontal="center" vertical="center"/>
    </xf>
    <xf numFmtId="3" fontId="62" fillId="6" borderId="65" xfId="18" applyNumberFormat="1" applyFont="1" applyFill="1" applyBorder="1" applyAlignment="1">
      <alignment horizontal="center" vertical="center"/>
    </xf>
    <xf numFmtId="3" fontId="62" fillId="6" borderId="66" xfId="18" applyNumberFormat="1" applyFont="1" applyFill="1" applyBorder="1" applyAlignment="1">
      <alignment horizontal="center" vertical="center"/>
    </xf>
    <xf numFmtId="3" fontId="62" fillId="6" borderId="35" xfId="18" applyNumberFormat="1" applyFont="1" applyFill="1" applyBorder="1" applyAlignment="1">
      <alignment horizontal="center" vertical="center"/>
    </xf>
    <xf numFmtId="3" fontId="62" fillId="7" borderId="65" xfId="18" applyNumberFormat="1" applyFont="1" applyFill="1" applyBorder="1" applyAlignment="1">
      <alignment horizontal="center" vertical="center"/>
    </xf>
    <xf numFmtId="3" fontId="62" fillId="7" borderId="66" xfId="18" applyNumberFormat="1" applyFont="1" applyFill="1" applyBorder="1" applyAlignment="1">
      <alignment horizontal="center" vertical="center"/>
    </xf>
    <xf numFmtId="3" fontId="62" fillId="7" borderId="35" xfId="18" applyNumberFormat="1" applyFont="1" applyFill="1" applyBorder="1" applyAlignment="1">
      <alignment horizontal="center" vertical="center"/>
    </xf>
    <xf numFmtId="0" fontId="18" fillId="4" borderId="67" xfId="15" applyNumberFormat="1" applyFont="1" applyFill="1" applyBorder="1" applyAlignment="1">
      <alignment horizontal="left" vertical="center" wrapText="1"/>
    </xf>
    <xf numFmtId="0" fontId="18" fillId="4" borderId="43" xfId="15" applyNumberFormat="1" applyFont="1" applyFill="1" applyBorder="1" applyAlignment="1">
      <alignment horizontal="left" vertical="center" wrapText="1"/>
    </xf>
    <xf numFmtId="3" fontId="23" fillId="4" borderId="2" xfId="18" applyNumberFormat="1" applyFont="1" applyFill="1" applyBorder="1" applyAlignment="1">
      <alignment horizontal="center" vertical="center"/>
    </xf>
    <xf numFmtId="3" fontId="23" fillId="4" borderId="3" xfId="18" applyNumberFormat="1" applyFont="1" applyFill="1" applyBorder="1" applyAlignment="1">
      <alignment horizontal="center" vertical="center"/>
    </xf>
    <xf numFmtId="3" fontId="23" fillId="4" borderId="16" xfId="18" applyNumberFormat="1" applyFont="1" applyFill="1" applyBorder="1" applyAlignment="1">
      <alignment horizontal="center" vertical="center"/>
    </xf>
    <xf numFmtId="3" fontId="23" fillId="4" borderId="11" xfId="18" applyNumberFormat="1" applyFont="1" applyFill="1" applyBorder="1" applyAlignment="1">
      <alignment horizontal="center" vertical="center"/>
    </xf>
    <xf numFmtId="3" fontId="14" fillId="4" borderId="3" xfId="15" applyNumberFormat="1" applyFont="1" applyFill="1" applyBorder="1" applyAlignment="1">
      <alignment horizontal="center" vertical="center" wrapText="1"/>
    </xf>
    <xf numFmtId="3" fontId="14" fillId="4" borderId="4" xfId="15" applyNumberFormat="1" applyFont="1" applyFill="1" applyBorder="1" applyAlignment="1">
      <alignment horizontal="center" vertical="center" wrapText="1"/>
    </xf>
    <xf numFmtId="0" fontId="23" fillId="4" borderId="2" xfId="18" applyNumberFormat="1" applyFont="1" applyFill="1" applyBorder="1" applyAlignment="1">
      <alignment horizontal="center" vertical="center" wrapText="1"/>
    </xf>
    <xf numFmtId="0" fontId="23" fillId="4" borderId="3" xfId="18" applyNumberFormat="1" applyFont="1" applyFill="1" applyBorder="1" applyAlignment="1">
      <alignment horizontal="center" vertical="center" wrapText="1"/>
    </xf>
    <xf numFmtId="0" fontId="23" fillId="4" borderId="16" xfId="18" applyNumberFormat="1" applyFont="1" applyFill="1" applyBorder="1" applyAlignment="1">
      <alignment horizontal="center" vertical="center" wrapText="1"/>
    </xf>
    <xf numFmtId="0" fontId="23" fillId="4" borderId="11" xfId="18" applyNumberFormat="1" applyFont="1" applyFill="1" applyBorder="1" applyAlignment="1">
      <alignment horizontal="center" vertical="center" wrapText="1"/>
    </xf>
    <xf numFmtId="1" fontId="25" fillId="0" borderId="34" xfId="18" applyNumberFormat="1" applyFont="1" applyBorder="1" applyAlignment="1">
      <alignment horizontal="center" vertical="center"/>
    </xf>
    <xf numFmtId="1" fontId="25" fillId="0" borderId="55" xfId="18" applyNumberFormat="1" applyFont="1" applyBorder="1" applyAlignment="1">
      <alignment horizontal="center" vertical="center"/>
    </xf>
    <xf numFmtId="1" fontId="25" fillId="0" borderId="54" xfId="18" applyNumberFormat="1" applyFont="1" applyBorder="1" applyAlignment="1">
      <alignment horizontal="center" vertical="center"/>
    </xf>
    <xf numFmtId="0" fontId="14" fillId="4" borderId="8" xfId="15" applyNumberFormat="1" applyFont="1" applyFill="1" applyBorder="1" applyAlignment="1">
      <alignment horizontal="center" vertical="center"/>
    </xf>
    <xf numFmtId="0" fontId="18" fillId="7" borderId="3" xfId="15" applyNumberFormat="1" applyFont="1" applyFill="1" applyBorder="1" applyAlignment="1">
      <alignment horizontal="center" vertical="center" wrapText="1"/>
    </xf>
    <xf numFmtId="0" fontId="18" fillId="7" borderId="11" xfId="15" applyNumberFormat="1" applyFont="1" applyFill="1" applyBorder="1" applyAlignment="1">
      <alignment horizontal="center" vertical="center" wrapText="1"/>
    </xf>
    <xf numFmtId="0" fontId="14" fillId="4" borderId="3" xfId="15" applyNumberFormat="1" applyFont="1" applyFill="1" applyBorder="1" applyAlignment="1">
      <alignment horizontal="center" vertical="center" wrapText="1"/>
    </xf>
    <xf numFmtId="0" fontId="14" fillId="4" borderId="4" xfId="15" applyNumberFormat="1" applyFont="1" applyFill="1" applyBorder="1" applyAlignment="1">
      <alignment horizontal="center" vertical="center" wrapText="1"/>
    </xf>
    <xf numFmtId="0" fontId="14" fillId="4" borderId="11" xfId="15" applyNumberFormat="1" applyFont="1" applyFill="1" applyBorder="1" applyAlignment="1">
      <alignment horizontal="center" vertical="center" wrapText="1"/>
    </xf>
    <xf numFmtId="0" fontId="62" fillId="12" borderId="57" xfId="15" applyFont="1" applyFill="1" applyBorder="1" applyAlignment="1">
      <alignment horizontal="center" vertical="center" wrapText="1"/>
    </xf>
    <xf numFmtId="0" fontId="62" fillId="12" borderId="58" xfId="15" applyFont="1" applyFill="1" applyBorder="1" applyAlignment="1">
      <alignment horizontal="center" vertical="center" wrapText="1"/>
    </xf>
    <xf numFmtId="0" fontId="62" fillId="12" borderId="59" xfId="15" applyFont="1" applyFill="1" applyBorder="1" applyAlignment="1">
      <alignment horizontal="center" vertical="center" wrapText="1"/>
    </xf>
    <xf numFmtId="0" fontId="62" fillId="2" borderId="57" xfId="15" applyFont="1" applyFill="1" applyBorder="1" applyAlignment="1">
      <alignment horizontal="center" vertical="center" wrapText="1"/>
    </xf>
    <xf numFmtId="0" fontId="62" fillId="2" borderId="58" xfId="15" applyFont="1" applyFill="1" applyBorder="1" applyAlignment="1">
      <alignment horizontal="center" vertical="center" wrapText="1"/>
    </xf>
    <xf numFmtId="0" fontId="62" fillId="2" borderId="59" xfId="15" applyFont="1" applyFill="1" applyBorder="1" applyAlignment="1">
      <alignment horizontal="center" vertical="center" wrapText="1"/>
    </xf>
    <xf numFmtId="3" fontId="62" fillId="7" borderId="67" xfId="15" applyNumberFormat="1" applyFont="1" applyFill="1" applyBorder="1" applyAlignment="1">
      <alignment horizontal="left" vertical="center"/>
    </xf>
    <xf numFmtId="3" fontId="62" fillId="7" borderId="53" xfId="15" applyNumberFormat="1" applyFont="1" applyFill="1" applyBorder="1" applyAlignment="1">
      <alignment horizontal="left" vertical="center"/>
    </xf>
    <xf numFmtId="3" fontId="62" fillId="7" borderId="67" xfId="15" applyNumberFormat="1" applyFont="1" applyFill="1" applyBorder="1" applyAlignment="1">
      <alignment horizontal="left" vertical="center" wrapText="1"/>
    </xf>
    <xf numFmtId="3" fontId="62" fillId="7" borderId="53" xfId="15" applyNumberFormat="1" applyFont="1" applyFill="1" applyBorder="1" applyAlignment="1">
      <alignment horizontal="left" vertical="center" wrapText="1"/>
    </xf>
    <xf numFmtId="3" fontId="62" fillId="2" borderId="34" xfId="18" applyNumberFormat="1" applyFont="1" applyFill="1" applyBorder="1" applyAlignment="1">
      <alignment horizontal="center" vertical="center"/>
    </xf>
    <xf numFmtId="3" fontId="62" fillId="2" borderId="70" xfId="18" applyNumberFormat="1" applyFont="1" applyFill="1" applyBorder="1" applyAlignment="1">
      <alignment horizontal="center" vertical="center"/>
    </xf>
    <xf numFmtId="3" fontId="62" fillId="7" borderId="68" xfId="15" applyNumberFormat="1" applyFont="1" applyFill="1" applyBorder="1" applyAlignment="1">
      <alignment horizontal="left" vertical="center" wrapText="1"/>
    </xf>
    <xf numFmtId="3" fontId="62" fillId="7" borderId="69" xfId="15" applyNumberFormat="1" applyFont="1" applyFill="1" applyBorder="1" applyAlignment="1">
      <alignment horizontal="left" vertical="center" wrapText="1"/>
    </xf>
    <xf numFmtId="1" fontId="62" fillId="12" borderId="57" xfId="18" applyNumberFormat="1" applyFont="1" applyFill="1" applyBorder="1" applyAlignment="1">
      <alignment horizontal="center" vertical="center"/>
    </xf>
    <xf numFmtId="1" fontId="62" fillId="12" borderId="58" xfId="18" applyNumberFormat="1" applyFont="1" applyFill="1" applyBorder="1" applyAlignment="1">
      <alignment horizontal="center" vertical="center"/>
    </xf>
    <xf numFmtId="1" fontId="62" fillId="12" borderId="59" xfId="18" applyNumberFormat="1" applyFont="1" applyFill="1" applyBorder="1" applyAlignment="1">
      <alignment horizontal="center" vertical="center"/>
    </xf>
    <xf numFmtId="3" fontId="62" fillId="12" borderId="60" xfId="18" applyNumberFormat="1" applyFont="1" applyFill="1" applyBorder="1" applyAlignment="1">
      <alignment horizontal="center" vertical="center"/>
    </xf>
    <xf numFmtId="3" fontId="62" fillId="12" borderId="61" xfId="18" applyNumberFormat="1" applyFont="1" applyFill="1" applyBorder="1" applyAlignment="1">
      <alignment horizontal="center" vertical="center"/>
    </xf>
    <xf numFmtId="3" fontId="62" fillId="12" borderId="45" xfId="18" applyNumberFormat="1" applyFont="1" applyFill="1" applyBorder="1" applyAlignment="1">
      <alignment horizontal="center" vertical="center"/>
    </xf>
    <xf numFmtId="3" fontId="62" fillId="12" borderId="62" xfId="18" applyNumberFormat="1" applyFont="1" applyFill="1" applyBorder="1" applyAlignment="1">
      <alignment horizontal="center" vertical="center"/>
    </xf>
    <xf numFmtId="3" fontId="62" fillId="12" borderId="63" xfId="18" applyNumberFormat="1" applyFont="1" applyFill="1" applyBorder="1" applyAlignment="1">
      <alignment horizontal="center" vertical="center"/>
    </xf>
    <xf numFmtId="3" fontId="62" fillId="12" borderId="64" xfId="18" applyNumberFormat="1" applyFont="1" applyFill="1" applyBorder="1" applyAlignment="1">
      <alignment horizontal="center" vertical="center"/>
    </xf>
    <xf numFmtId="0" fontId="61" fillId="0" borderId="1" xfId="15" applyFont="1" applyFill="1" applyBorder="1" applyAlignment="1">
      <alignment horizontal="center" vertical="center" wrapText="1"/>
    </xf>
    <xf numFmtId="3" fontId="62" fillId="2" borderId="68" xfId="15" applyNumberFormat="1" applyFont="1" applyFill="1" applyBorder="1" applyAlignment="1">
      <alignment horizontal="left" vertical="center"/>
    </xf>
    <xf numFmtId="3" fontId="62" fillId="2" borderId="32" xfId="15" applyNumberFormat="1" applyFont="1" applyFill="1" applyBorder="1" applyAlignment="1">
      <alignment horizontal="left" vertical="center"/>
    </xf>
    <xf numFmtId="3" fontId="62" fillId="2" borderId="65" xfId="15" applyNumberFormat="1" applyFont="1" applyFill="1" applyBorder="1" applyAlignment="1">
      <alignment horizontal="left" vertical="center"/>
    </xf>
    <xf numFmtId="3" fontId="62" fillId="2" borderId="49" xfId="15" applyNumberFormat="1" applyFont="1" applyFill="1" applyBorder="1" applyAlignment="1">
      <alignment horizontal="left" vertical="center"/>
    </xf>
    <xf numFmtId="3" fontId="62" fillId="11" borderId="65" xfId="18" applyNumberFormat="1" applyFont="1" applyFill="1" applyBorder="1" applyAlignment="1">
      <alignment horizontal="center" vertical="center"/>
    </xf>
    <xf numFmtId="3" fontId="62" fillId="11" borderId="66" xfId="18" applyNumberFormat="1" applyFont="1" applyFill="1" applyBorder="1" applyAlignment="1">
      <alignment horizontal="center" vertical="center"/>
    </xf>
    <xf numFmtId="3" fontId="62" fillId="11" borderId="35" xfId="18" applyNumberFormat="1" applyFont="1" applyFill="1" applyBorder="1" applyAlignment="1">
      <alignment horizontal="center" vertical="center"/>
    </xf>
    <xf numFmtId="3" fontId="62" fillId="2" borderId="65" xfId="18" applyNumberFormat="1" applyFont="1" applyFill="1" applyBorder="1" applyAlignment="1">
      <alignment horizontal="center" vertical="center"/>
    </xf>
    <xf numFmtId="3" fontId="62" fillId="2" borderId="66" xfId="18" applyNumberFormat="1" applyFont="1" applyFill="1" applyBorder="1" applyAlignment="1">
      <alignment horizontal="center" vertical="center"/>
    </xf>
    <xf numFmtId="3" fontId="62" fillId="2" borderId="35" xfId="18" applyNumberFormat="1" applyFont="1" applyFill="1" applyBorder="1" applyAlignment="1">
      <alignment horizontal="center" vertical="center"/>
    </xf>
    <xf numFmtId="3" fontId="62" fillId="4" borderId="65" xfId="18" applyNumberFormat="1" applyFont="1" applyFill="1" applyBorder="1" applyAlignment="1">
      <alignment horizontal="center" vertical="center"/>
    </xf>
    <xf numFmtId="3" fontId="62" fillId="4" borderId="66" xfId="18" applyNumberFormat="1" applyFont="1" applyFill="1" applyBorder="1" applyAlignment="1">
      <alignment horizontal="center" vertical="center"/>
    </xf>
    <xf numFmtId="3" fontId="62" fillId="4" borderId="35" xfId="18" applyNumberFormat="1" applyFont="1" applyFill="1" applyBorder="1" applyAlignment="1">
      <alignment horizontal="center" vertical="center"/>
    </xf>
    <xf numFmtId="1" fontId="62" fillId="7" borderId="57" xfId="18" applyNumberFormat="1" applyFont="1" applyFill="1" applyBorder="1" applyAlignment="1">
      <alignment horizontal="center" vertical="center" wrapText="1"/>
    </xf>
    <xf numFmtId="1" fontId="62" fillId="7" borderId="58" xfId="18" applyNumberFormat="1" applyFont="1" applyFill="1" applyBorder="1" applyAlignment="1">
      <alignment horizontal="center" vertical="center" wrapText="1"/>
    </xf>
    <xf numFmtId="1" fontId="62" fillId="7" borderId="59" xfId="18" applyNumberFormat="1" applyFont="1" applyFill="1" applyBorder="1" applyAlignment="1">
      <alignment horizontal="center" vertical="center" wrapText="1"/>
    </xf>
    <xf numFmtId="3" fontId="62" fillId="12" borderId="67" xfId="15" applyNumberFormat="1" applyFont="1" applyFill="1" applyBorder="1" applyAlignment="1">
      <alignment horizontal="left" vertical="center"/>
    </xf>
    <xf numFmtId="3" fontId="62" fillId="12" borderId="53" xfId="15" applyNumberFormat="1" applyFont="1" applyFill="1" applyBorder="1" applyAlignment="1">
      <alignment horizontal="left" vertical="center"/>
    </xf>
    <xf numFmtId="3" fontId="62" fillId="12" borderId="68" xfId="15" applyNumberFormat="1" applyFont="1" applyFill="1" applyBorder="1" applyAlignment="1">
      <alignment horizontal="left" vertical="center"/>
    </xf>
    <xf numFmtId="3" fontId="62" fillId="12" borderId="36" xfId="15" applyNumberFormat="1" applyFont="1" applyFill="1" applyBorder="1" applyAlignment="1">
      <alignment horizontal="left" vertical="center"/>
    </xf>
    <xf numFmtId="3" fontId="62" fillId="12" borderId="65" xfId="15" applyNumberFormat="1" applyFont="1" applyFill="1" applyBorder="1" applyAlignment="1">
      <alignment horizontal="left" vertical="center"/>
    </xf>
    <xf numFmtId="3" fontId="62" fillId="12" borderId="35" xfId="15" applyNumberFormat="1" applyFont="1" applyFill="1" applyBorder="1" applyAlignment="1">
      <alignment horizontal="left" vertical="center"/>
    </xf>
    <xf numFmtId="3" fontId="62" fillId="7" borderId="60" xfId="18" applyNumberFormat="1" applyFont="1" applyFill="1" applyBorder="1" applyAlignment="1">
      <alignment horizontal="center" vertical="center"/>
    </xf>
    <xf numFmtId="3" fontId="62" fillId="7" borderId="61" xfId="18" applyNumberFormat="1" applyFont="1" applyFill="1" applyBorder="1" applyAlignment="1">
      <alignment horizontal="center" vertical="center"/>
    </xf>
    <xf numFmtId="3" fontId="62" fillId="7" borderId="45" xfId="18" applyNumberFormat="1" applyFont="1" applyFill="1" applyBorder="1" applyAlignment="1">
      <alignment horizontal="center" vertical="center"/>
    </xf>
    <xf numFmtId="3" fontId="62" fillId="7" borderId="62" xfId="18" applyNumberFormat="1" applyFont="1" applyFill="1" applyBorder="1" applyAlignment="1">
      <alignment horizontal="center" vertical="center"/>
    </xf>
    <xf numFmtId="3" fontId="62" fillId="7" borderId="63" xfId="18" applyNumberFormat="1" applyFont="1" applyFill="1" applyBorder="1" applyAlignment="1">
      <alignment horizontal="center" vertical="center"/>
    </xf>
    <xf numFmtId="3" fontId="62" fillId="7" borderId="64" xfId="18" applyNumberFormat="1" applyFont="1" applyFill="1" applyBorder="1" applyAlignment="1">
      <alignment horizontal="center" vertical="center"/>
    </xf>
    <xf numFmtId="3" fontId="62" fillId="7" borderId="65" xfId="15" applyNumberFormat="1" applyFont="1" applyFill="1" applyBorder="1" applyAlignment="1">
      <alignment horizontal="left" vertical="center" wrapText="1"/>
    </xf>
    <xf numFmtId="3" fontId="62" fillId="7" borderId="35" xfId="15" applyNumberFormat="1" applyFont="1" applyFill="1" applyBorder="1" applyAlignment="1">
      <alignment horizontal="left" vertical="center" wrapText="1"/>
    </xf>
    <xf numFmtId="4" fontId="66" fillId="0" borderId="75" xfId="4" applyNumberFormat="1" applyFont="1" applyFill="1" applyBorder="1" applyAlignment="1" applyProtection="1">
      <alignment horizontal="left"/>
    </xf>
    <xf numFmtId="4" fontId="66" fillId="0" borderId="36" xfId="4" applyNumberFormat="1" applyFont="1" applyFill="1" applyBorder="1" applyAlignment="1" applyProtection="1">
      <alignment horizontal="left"/>
    </xf>
    <xf numFmtId="0" fontId="62" fillId="0" borderId="65" xfId="11" applyFont="1" applyBorder="1" applyAlignment="1">
      <alignment horizontal="center" vertical="center"/>
    </xf>
    <xf numFmtId="0" fontId="62" fillId="0" borderId="66" xfId="11" applyFont="1" applyBorder="1" applyAlignment="1">
      <alignment horizontal="center" vertical="center"/>
    </xf>
    <xf numFmtId="0" fontId="62" fillId="0" borderId="35" xfId="11" applyFont="1" applyBorder="1" applyAlignment="1">
      <alignment horizontal="center" vertical="center"/>
    </xf>
    <xf numFmtId="4" fontId="62" fillId="0" borderId="20" xfId="2" applyNumberFormat="1" applyFont="1" applyFill="1" applyBorder="1" applyAlignment="1">
      <alignment horizontal="left"/>
    </xf>
    <xf numFmtId="4" fontId="62" fillId="0" borderId="74" xfId="2" applyNumberFormat="1" applyFont="1" applyFill="1" applyBorder="1" applyAlignment="1">
      <alignment horizontal="left"/>
    </xf>
    <xf numFmtId="4" fontId="62" fillId="0" borderId="53" xfId="2" applyNumberFormat="1" applyFont="1" applyFill="1" applyBorder="1" applyAlignment="1">
      <alignment horizontal="left"/>
    </xf>
    <xf numFmtId="3" fontId="62" fillId="6" borderId="65" xfId="15" applyNumberFormat="1" applyFont="1" applyFill="1" applyBorder="1" applyAlignment="1">
      <alignment horizontal="center" vertical="center"/>
    </xf>
    <xf numFmtId="3" fontId="62" fillId="6" borderId="66" xfId="15" applyNumberFormat="1" applyFont="1" applyFill="1" applyBorder="1" applyAlignment="1">
      <alignment horizontal="center" vertical="center"/>
    </xf>
    <xf numFmtId="3" fontId="62" fillId="6" borderId="35" xfId="15" applyNumberFormat="1" applyFont="1" applyFill="1" applyBorder="1" applyAlignment="1">
      <alignment horizontal="center" vertical="center"/>
    </xf>
    <xf numFmtId="3" fontId="62" fillId="7" borderId="73" xfId="15" applyNumberFormat="1" applyFont="1" applyFill="1" applyBorder="1" applyAlignment="1">
      <alignment horizontal="center" vertical="center"/>
    </xf>
    <xf numFmtId="3" fontId="62" fillId="7" borderId="66" xfId="15" applyNumberFormat="1" applyFont="1" applyFill="1" applyBorder="1" applyAlignment="1">
      <alignment horizontal="center" vertical="center"/>
    </xf>
    <xf numFmtId="3" fontId="62" fillId="7" borderId="35" xfId="15" applyNumberFormat="1" applyFont="1" applyFill="1" applyBorder="1" applyAlignment="1">
      <alignment horizontal="center" vertical="center"/>
    </xf>
    <xf numFmtId="3" fontId="62" fillId="7" borderId="20" xfId="15" applyNumberFormat="1" applyFont="1" applyFill="1" applyBorder="1" applyAlignment="1">
      <alignment horizontal="center" vertical="center"/>
    </xf>
    <xf numFmtId="3" fontId="62" fillId="7" borderId="43" xfId="15" applyNumberFormat="1" applyFont="1" applyFill="1" applyBorder="1" applyAlignment="1">
      <alignment horizontal="center" vertical="center"/>
    </xf>
    <xf numFmtId="3" fontId="62" fillId="7" borderId="67" xfId="15" applyNumberFormat="1" applyFont="1" applyFill="1" applyBorder="1" applyAlignment="1">
      <alignment horizontal="center" vertical="center" wrapText="1"/>
    </xf>
    <xf numFmtId="3" fontId="62" fillId="7" borderId="43" xfId="15" applyNumberFormat="1" applyFont="1" applyFill="1" applyBorder="1" applyAlignment="1">
      <alignment horizontal="center" vertical="center" wrapText="1"/>
    </xf>
    <xf numFmtId="0" fontId="61" fillId="0" borderId="1" xfId="15" applyFont="1" applyBorder="1" applyAlignment="1">
      <alignment horizontal="center"/>
    </xf>
    <xf numFmtId="3" fontId="62" fillId="7" borderId="40" xfId="15" applyNumberFormat="1" applyFont="1" applyFill="1" applyBorder="1" applyAlignment="1">
      <alignment horizontal="center" vertical="center" wrapText="1"/>
    </xf>
    <xf numFmtId="3" fontId="62" fillId="7" borderId="52" xfId="15" applyNumberFormat="1" applyFont="1" applyFill="1" applyBorder="1" applyAlignment="1">
      <alignment horizontal="center" vertical="center" wrapText="1"/>
    </xf>
    <xf numFmtId="3" fontId="62" fillId="12" borderId="20" xfId="15" applyNumberFormat="1" applyFont="1" applyFill="1" applyBorder="1" applyAlignment="1">
      <alignment horizontal="center" vertical="center"/>
    </xf>
    <xf numFmtId="3" fontId="62" fillId="12" borderId="43" xfId="15" applyNumberFormat="1" applyFont="1" applyFill="1" applyBorder="1" applyAlignment="1">
      <alignment horizontal="center" vertical="center"/>
    </xf>
    <xf numFmtId="3" fontId="62" fillId="12" borderId="39" xfId="15" applyNumberFormat="1" applyFont="1" applyFill="1" applyBorder="1" applyAlignment="1">
      <alignment horizontal="center" vertical="center" wrapText="1" shrinkToFit="1"/>
    </xf>
    <xf numFmtId="3" fontId="62" fillId="12" borderId="51" xfId="15" applyNumberFormat="1" applyFont="1" applyFill="1" applyBorder="1" applyAlignment="1">
      <alignment horizontal="center" vertical="center" wrapText="1" shrinkToFit="1"/>
    </xf>
    <xf numFmtId="3" fontId="62" fillId="12" borderId="40" xfId="15" applyNumberFormat="1" applyFont="1" applyFill="1" applyBorder="1" applyAlignment="1">
      <alignment horizontal="center" vertical="center" wrapText="1" shrinkToFit="1"/>
    </xf>
    <xf numFmtId="3" fontId="62" fillId="12" borderId="52" xfId="15" applyNumberFormat="1" applyFont="1" applyFill="1" applyBorder="1" applyAlignment="1">
      <alignment horizontal="center" vertical="center" wrapText="1" shrinkToFit="1"/>
    </xf>
    <xf numFmtId="3" fontId="62" fillId="12" borderId="67" xfId="15" applyNumberFormat="1" applyFont="1" applyFill="1" applyBorder="1" applyAlignment="1">
      <alignment horizontal="center" vertical="center" wrapText="1"/>
    </xf>
    <xf numFmtId="3" fontId="62" fillId="12" borderId="43" xfId="15" applyNumberFormat="1" applyFont="1" applyFill="1" applyBorder="1" applyAlignment="1">
      <alignment horizontal="center" vertical="center" wrapText="1"/>
    </xf>
    <xf numFmtId="2" fontId="62" fillId="13" borderId="38" xfId="16" applyNumberFormat="1" applyFont="1" applyFill="1" applyBorder="1" applyAlignment="1">
      <alignment vertical="center" textRotation="90" wrapText="1"/>
    </xf>
    <xf numFmtId="2" fontId="62" fillId="13" borderId="47" xfId="16" applyNumberFormat="1" applyFont="1" applyFill="1" applyBorder="1" applyAlignment="1">
      <alignment vertical="center" textRotation="90" wrapText="1"/>
    </xf>
    <xf numFmtId="0" fontId="62" fillId="13" borderId="65" xfId="16" applyFont="1" applyFill="1" applyBorder="1" applyAlignment="1">
      <alignment vertical="center" wrapText="1"/>
    </xf>
    <xf numFmtId="0" fontId="62" fillId="13" borderId="35" xfId="16" applyFont="1" applyFill="1" applyBorder="1" applyAlignment="1">
      <alignment vertical="center" wrapText="1"/>
    </xf>
    <xf numFmtId="0" fontId="62" fillId="13" borderId="67" xfId="16" applyFont="1" applyFill="1" applyBorder="1" applyAlignment="1">
      <alignment vertical="center" wrapText="1"/>
    </xf>
    <xf numFmtId="0" fontId="62" fillId="13" borderId="53" xfId="16" applyFont="1" applyFill="1" applyBorder="1" applyAlignment="1">
      <alignment vertical="center" wrapText="1"/>
    </xf>
    <xf numFmtId="3" fontId="65" fillId="12" borderId="60" xfId="13" applyNumberFormat="1" applyFont="1" applyFill="1" applyBorder="1" applyAlignment="1">
      <alignment horizontal="center" vertical="center" wrapText="1"/>
    </xf>
    <xf numFmtId="3" fontId="65" fillId="12" borderId="71" xfId="13" applyNumberFormat="1" applyFont="1" applyFill="1" applyBorder="1" applyAlignment="1">
      <alignment horizontal="center" vertical="center" wrapText="1"/>
    </xf>
    <xf numFmtId="3" fontId="65" fillId="12" borderId="63" xfId="13" applyNumberFormat="1" applyFont="1" applyFill="1" applyBorder="1" applyAlignment="1">
      <alignment horizontal="center" vertical="center" wrapText="1"/>
    </xf>
    <xf numFmtId="3" fontId="65" fillId="12" borderId="72" xfId="13" applyNumberFormat="1" applyFont="1" applyFill="1" applyBorder="1" applyAlignment="1">
      <alignment horizontal="center" vertical="center" wrapText="1"/>
    </xf>
    <xf numFmtId="3" fontId="62" fillId="12" borderId="65" xfId="15" applyNumberFormat="1" applyFont="1" applyFill="1" applyBorder="1" applyAlignment="1">
      <alignment vertical="center"/>
    </xf>
    <xf numFmtId="3" fontId="62" fillId="12" borderId="49" xfId="15" applyNumberFormat="1" applyFont="1" applyFill="1" applyBorder="1" applyAlignment="1">
      <alignment vertical="center"/>
    </xf>
    <xf numFmtId="3" fontId="62" fillId="12" borderId="67" xfId="15" applyNumberFormat="1" applyFont="1" applyFill="1" applyBorder="1" applyAlignment="1">
      <alignment vertical="center"/>
    </xf>
    <xf numFmtId="3" fontId="62" fillId="12" borderId="43" xfId="15" applyNumberFormat="1" applyFont="1" applyFill="1" applyBorder="1" applyAlignment="1">
      <alignment vertical="center"/>
    </xf>
    <xf numFmtId="3" fontId="62" fillId="12" borderId="68" xfId="15" applyNumberFormat="1" applyFont="1" applyFill="1" applyBorder="1" applyAlignment="1">
      <alignment vertical="center"/>
    </xf>
    <xf numFmtId="3" fontId="62" fillId="12" borderId="32" xfId="15" applyNumberFormat="1" applyFont="1" applyFill="1" applyBorder="1" applyAlignment="1">
      <alignment vertical="center"/>
    </xf>
    <xf numFmtId="1" fontId="26" fillId="0" borderId="1" xfId="18" applyNumberFormat="1" applyFont="1" applyBorder="1" applyAlignment="1">
      <alignment horizontal="left" vertical="center"/>
    </xf>
    <xf numFmtId="0" fontId="17" fillId="0" borderId="46" xfId="0" applyFont="1" applyFill="1" applyBorder="1" applyAlignment="1">
      <alignment horizontal="center" vertical="center"/>
    </xf>
    <xf numFmtId="0" fontId="17" fillId="0" borderId="30" xfId="0" applyFont="1" applyFill="1" applyBorder="1" applyAlignment="1">
      <alignment horizontal="center" vertical="center"/>
    </xf>
    <xf numFmtId="0" fontId="94" fillId="0" borderId="8" xfId="10" applyFont="1" applyFill="1" applyBorder="1" applyAlignment="1">
      <alignment horizontal="left" vertical="center" wrapText="1"/>
    </xf>
    <xf numFmtId="0" fontId="3" fillId="0" borderId="11" xfId="6" applyFont="1" applyFill="1" applyBorder="1" applyAlignment="1">
      <alignment horizontal="left" vertical="center"/>
    </xf>
    <xf numFmtId="166" fontId="106" fillId="0" borderId="11" xfId="16" applyNumberFormat="1" applyFont="1" applyFill="1" applyBorder="1" applyAlignment="1">
      <alignment vertical="center" wrapText="1"/>
    </xf>
    <xf numFmtId="4" fontId="5" fillId="0" borderId="11" xfId="16" applyNumberFormat="1" applyFont="1" applyFill="1" applyBorder="1" applyAlignment="1">
      <alignment horizontal="right" vertical="center" wrapText="1"/>
    </xf>
    <xf numFmtId="0" fontId="3" fillId="0" borderId="11" xfId="6" applyFont="1" applyBorder="1" applyAlignment="1">
      <alignment vertical="center" wrapText="1"/>
    </xf>
    <xf numFmtId="0" fontId="3" fillId="0" borderId="11" xfId="0" applyFont="1" applyBorder="1" applyAlignment="1">
      <alignment vertical="center" wrapText="1"/>
    </xf>
    <xf numFmtId="4" fontId="3" fillId="0" borderId="11" xfId="6" applyNumberFormat="1" applyFont="1" applyBorder="1" applyAlignment="1">
      <alignment vertical="center"/>
    </xf>
    <xf numFmtId="166" fontId="3" fillId="0" borderId="11" xfId="16" applyNumberFormat="1" applyFont="1" applyFill="1" applyBorder="1" applyAlignment="1">
      <alignment vertical="center" wrapText="1"/>
    </xf>
    <xf numFmtId="3" fontId="19" fillId="15" borderId="11" xfId="6" applyNumberFormat="1" applyFont="1" applyFill="1" applyBorder="1" applyAlignment="1">
      <alignment horizontal="center" vertical="center"/>
    </xf>
    <xf numFmtId="0" fontId="32" fillId="15" borderId="11" xfId="0" applyFont="1" applyFill="1" applyBorder="1" applyAlignment="1">
      <alignment horizontal="left" vertical="center"/>
    </xf>
    <xf numFmtId="4" fontId="106" fillId="15" borderId="11" xfId="6" applyNumberFormat="1" applyFont="1" applyFill="1" applyBorder="1" applyAlignment="1">
      <alignment vertical="center"/>
    </xf>
    <xf numFmtId="4" fontId="3" fillId="20" borderId="11" xfId="0" applyNumberFormat="1" applyFont="1" applyFill="1" applyBorder="1" applyAlignment="1">
      <alignment vertical="center"/>
    </xf>
    <xf numFmtId="4" fontId="106" fillId="15" borderId="11" xfId="0" applyNumberFormat="1" applyFont="1" applyFill="1" applyBorder="1" applyAlignment="1">
      <alignment horizontal="right" vertical="center"/>
    </xf>
    <xf numFmtId="0" fontId="3" fillId="15" borderId="8" xfId="0" applyFont="1" applyFill="1" applyBorder="1" applyAlignment="1">
      <alignment horizontal="center" vertical="center"/>
    </xf>
    <xf numFmtId="0" fontId="3" fillId="20" borderId="11" xfId="0" applyNumberFormat="1" applyFont="1" applyFill="1" applyBorder="1" applyAlignment="1">
      <alignment horizontal="left" vertical="center" wrapText="1"/>
    </xf>
    <xf numFmtId="4" fontId="106" fillId="15" borderId="11" xfId="0" applyNumberFormat="1" applyFont="1" applyFill="1" applyBorder="1" applyAlignment="1">
      <alignment vertical="center" wrapText="1"/>
    </xf>
    <xf numFmtId="0" fontId="3" fillId="15" borderId="8" xfId="0" applyNumberFormat="1" applyFont="1" applyFill="1" applyBorder="1" applyAlignment="1">
      <alignment horizontal="center" vertical="center" wrapText="1"/>
    </xf>
    <xf numFmtId="4" fontId="106" fillId="15" borderId="11" xfId="0" applyNumberFormat="1" applyFont="1" applyFill="1" applyBorder="1" applyAlignment="1">
      <alignment horizontal="right" vertical="center" wrapText="1"/>
    </xf>
    <xf numFmtId="4" fontId="106" fillId="0" borderId="11" xfId="6" applyNumberFormat="1" applyFont="1" applyBorder="1" applyAlignment="1">
      <alignment horizontal="right" vertical="center"/>
    </xf>
    <xf numFmtId="0" fontId="3" fillId="0" borderId="8" xfId="16" applyFont="1" applyBorder="1" applyAlignment="1">
      <alignment horizontal="left" vertical="center" wrapText="1"/>
    </xf>
    <xf numFmtId="1" fontId="3" fillId="20" borderId="11" xfId="0" applyNumberFormat="1" applyFont="1" applyFill="1" applyBorder="1" applyAlignment="1">
      <alignment horizontal="center" vertical="center" wrapText="1"/>
    </xf>
    <xf numFmtId="3" fontId="78" fillId="7" borderId="65" xfId="15" applyNumberFormat="1" applyFont="1" applyFill="1" applyBorder="1" applyAlignment="1">
      <alignment horizontal="center" vertical="center"/>
    </xf>
    <xf numFmtId="3" fontId="78" fillId="7" borderId="66" xfId="15" applyNumberFormat="1" applyFont="1" applyFill="1" applyBorder="1" applyAlignment="1">
      <alignment horizontal="center" vertical="center"/>
    </xf>
    <xf numFmtId="3" fontId="78" fillId="7" borderId="35" xfId="15" applyNumberFormat="1" applyFont="1" applyFill="1" applyBorder="1" applyAlignment="1">
      <alignment horizontal="center" vertical="center"/>
    </xf>
    <xf numFmtId="2" fontId="12" fillId="7" borderId="38" xfId="16" applyNumberFormat="1" applyFont="1" applyFill="1" applyBorder="1" applyAlignment="1">
      <alignment vertical="center" textRotation="90" wrapText="1"/>
    </xf>
    <xf numFmtId="2" fontId="12" fillId="7" borderId="47" xfId="16" applyNumberFormat="1" applyFont="1" applyFill="1" applyBorder="1" applyAlignment="1">
      <alignment vertical="center" textRotation="90" wrapText="1"/>
    </xf>
    <xf numFmtId="0" fontId="12" fillId="7" borderId="65" xfId="16" applyFont="1" applyFill="1" applyBorder="1" applyAlignment="1">
      <alignment vertical="center" wrapText="1"/>
    </xf>
    <xf numFmtId="0" fontId="12" fillId="7" borderId="35" xfId="16" applyFont="1" applyFill="1" applyBorder="1" applyAlignment="1">
      <alignment vertical="center" wrapText="1"/>
    </xf>
    <xf numFmtId="0" fontId="12" fillId="7" borderId="67" xfId="16" applyFont="1" applyFill="1" applyBorder="1" applyAlignment="1">
      <alignment vertical="center" wrapText="1"/>
    </xf>
    <xf numFmtId="0" fontId="12" fillId="7" borderId="53" xfId="16" applyFont="1" applyFill="1" applyBorder="1" applyAlignment="1">
      <alignment vertical="center" wrapText="1"/>
    </xf>
    <xf numFmtId="3" fontId="85" fillId="7" borderId="60" xfId="13" applyNumberFormat="1" applyFont="1" applyFill="1" applyBorder="1" applyAlignment="1">
      <alignment horizontal="center" vertical="center" wrapText="1"/>
    </xf>
    <xf numFmtId="3" fontId="85" fillId="7" borderId="71" xfId="13" applyNumberFormat="1" applyFont="1" applyFill="1" applyBorder="1" applyAlignment="1">
      <alignment horizontal="center" vertical="center" wrapText="1"/>
    </xf>
    <xf numFmtId="3" fontId="85" fillId="7" borderId="63" xfId="13" applyNumberFormat="1" applyFont="1" applyFill="1" applyBorder="1" applyAlignment="1">
      <alignment horizontal="center" vertical="center" wrapText="1"/>
    </xf>
    <xf numFmtId="3" fontId="85" fillId="7" borderId="72" xfId="13" applyNumberFormat="1" applyFont="1" applyFill="1" applyBorder="1" applyAlignment="1">
      <alignment horizontal="center" vertical="center" wrapText="1"/>
    </xf>
    <xf numFmtId="3" fontId="78" fillId="7" borderId="65" xfId="15" applyNumberFormat="1" applyFont="1" applyFill="1" applyBorder="1" applyAlignment="1">
      <alignment vertical="center"/>
    </xf>
    <xf numFmtId="3" fontId="78" fillId="7" borderId="49" xfId="15" applyNumberFormat="1" applyFont="1" applyFill="1" applyBorder="1" applyAlignment="1">
      <alignment vertical="center"/>
    </xf>
    <xf numFmtId="3" fontId="78" fillId="7" borderId="67" xfId="15" applyNumberFormat="1" applyFont="1" applyFill="1" applyBorder="1" applyAlignment="1">
      <alignment vertical="center"/>
    </xf>
    <xf numFmtId="3" fontId="78" fillId="7" borderId="43" xfId="15" applyNumberFormat="1" applyFont="1" applyFill="1" applyBorder="1" applyAlignment="1">
      <alignment vertical="center"/>
    </xf>
    <xf numFmtId="3" fontId="16" fillId="7" borderId="67" xfId="15" applyNumberFormat="1" applyFont="1" applyFill="1" applyBorder="1" applyAlignment="1">
      <alignment vertical="center"/>
    </xf>
    <xf numFmtId="3" fontId="16" fillId="7" borderId="43" xfId="15" applyNumberFormat="1" applyFont="1" applyFill="1" applyBorder="1" applyAlignment="1">
      <alignment vertical="center"/>
    </xf>
    <xf numFmtId="3" fontId="16" fillId="7" borderId="68" xfId="15" applyNumberFormat="1" applyFont="1" applyFill="1" applyBorder="1" applyAlignment="1">
      <alignment vertical="center"/>
    </xf>
    <xf numFmtId="3" fontId="16" fillId="7" borderId="32" xfId="15" applyNumberFormat="1" applyFont="1" applyFill="1" applyBorder="1" applyAlignment="1">
      <alignment vertical="center"/>
    </xf>
    <xf numFmtId="3" fontId="78" fillId="7" borderId="73" xfId="15" applyNumberFormat="1" applyFont="1" applyFill="1" applyBorder="1" applyAlignment="1">
      <alignment horizontal="center" vertical="center"/>
    </xf>
    <xf numFmtId="3" fontId="80" fillId="12" borderId="40" xfId="15" applyNumberFormat="1" applyFont="1" applyFill="1" applyBorder="1" applyAlignment="1">
      <alignment horizontal="center" vertical="center" wrapText="1" shrinkToFit="1"/>
    </xf>
    <xf numFmtId="3" fontId="80" fillId="12" borderId="52" xfId="15" applyNumberFormat="1" applyFont="1" applyFill="1" applyBorder="1" applyAlignment="1">
      <alignment horizontal="center" vertical="center" wrapText="1" shrinkToFit="1"/>
    </xf>
    <xf numFmtId="3" fontId="80" fillId="2" borderId="67" xfId="15" applyNumberFormat="1" applyFont="1" applyFill="1" applyBorder="1" applyAlignment="1">
      <alignment horizontal="left" vertical="center"/>
    </xf>
    <xf numFmtId="3" fontId="80" fillId="2" borderId="43" xfId="15" applyNumberFormat="1" applyFont="1" applyFill="1" applyBorder="1" applyAlignment="1">
      <alignment horizontal="left" vertical="center"/>
    </xf>
    <xf numFmtId="0" fontId="62" fillId="4" borderId="24" xfId="15" applyFont="1" applyFill="1" applyBorder="1" applyAlignment="1">
      <alignment horizontal="center" vertical="center" wrapText="1"/>
    </xf>
    <xf numFmtId="0" fontId="62" fillId="4" borderId="12" xfId="15" applyFont="1" applyFill="1" applyBorder="1" applyAlignment="1">
      <alignment horizontal="center" vertical="center" wrapText="1"/>
    </xf>
    <xf numFmtId="0" fontId="62" fillId="4" borderId="23" xfId="15" applyFont="1" applyFill="1" applyBorder="1" applyAlignment="1">
      <alignment horizontal="center" vertical="center" wrapText="1"/>
    </xf>
    <xf numFmtId="4" fontId="48" fillId="0" borderId="75" xfId="4" applyNumberFormat="1" applyFont="1" applyFill="1" applyBorder="1" applyAlignment="1" applyProtection="1">
      <alignment horizontal="left"/>
    </xf>
    <xf numFmtId="4" fontId="48" fillId="0" borderId="36" xfId="4" applyNumberFormat="1" applyFont="1" applyFill="1" applyBorder="1" applyAlignment="1" applyProtection="1">
      <alignment horizontal="left"/>
    </xf>
    <xf numFmtId="0" fontId="16" fillId="0" borderId="65" xfId="11" applyFont="1" applyBorder="1" applyAlignment="1">
      <alignment horizontal="center" vertical="center"/>
    </xf>
    <xf numFmtId="0" fontId="16" fillId="0" borderId="66" xfId="11" applyFont="1" applyBorder="1" applyAlignment="1">
      <alignment horizontal="center" vertical="center"/>
    </xf>
    <xf numFmtId="0" fontId="16" fillId="0" borderId="35" xfId="11" applyFont="1" applyBorder="1" applyAlignment="1">
      <alignment horizontal="center" vertical="center"/>
    </xf>
    <xf numFmtId="4" fontId="10" fillId="0" borderId="20" xfId="2" applyNumberFormat="1" applyFont="1" applyFill="1" applyBorder="1" applyAlignment="1">
      <alignment horizontal="left"/>
    </xf>
    <xf numFmtId="4" fontId="10" fillId="0" borderId="74" xfId="2" applyNumberFormat="1" applyFont="1" applyFill="1" applyBorder="1" applyAlignment="1">
      <alignment horizontal="left"/>
    </xf>
    <xf numFmtId="4" fontId="10" fillId="0" borderId="53" xfId="2" applyNumberFormat="1" applyFont="1" applyFill="1" applyBorder="1" applyAlignment="1">
      <alignment horizontal="left"/>
    </xf>
    <xf numFmtId="3" fontId="78" fillId="7" borderId="67" xfId="15" applyNumberFormat="1" applyFont="1" applyFill="1" applyBorder="1" applyAlignment="1">
      <alignment horizontal="left" vertical="center"/>
    </xf>
    <xf numFmtId="3" fontId="78" fillId="7" borderId="53" xfId="15" applyNumberFormat="1" applyFont="1" applyFill="1" applyBorder="1" applyAlignment="1">
      <alignment horizontal="left" vertical="center"/>
    </xf>
    <xf numFmtId="3" fontId="78" fillId="7" borderId="65" xfId="15" applyNumberFormat="1" applyFont="1" applyFill="1" applyBorder="1" applyAlignment="1">
      <alignment horizontal="left" vertical="center"/>
    </xf>
    <xf numFmtId="3" fontId="78" fillId="7" borderId="35" xfId="15" applyNumberFormat="1" applyFont="1" applyFill="1" applyBorder="1" applyAlignment="1">
      <alignment horizontal="left" vertical="center"/>
    </xf>
    <xf numFmtId="3" fontId="80" fillId="4" borderId="65" xfId="18" applyNumberFormat="1" applyFont="1" applyFill="1" applyBorder="1" applyAlignment="1">
      <alignment horizontal="center" vertical="center"/>
    </xf>
    <xf numFmtId="3" fontId="80" fillId="4" borderId="66" xfId="18" applyNumberFormat="1" applyFont="1" applyFill="1" applyBorder="1" applyAlignment="1">
      <alignment horizontal="center" vertical="center"/>
    </xf>
    <xf numFmtId="3" fontId="80" fillId="4" borderId="35" xfId="18" applyNumberFormat="1" applyFont="1" applyFill="1" applyBorder="1" applyAlignment="1">
      <alignment horizontal="center" vertical="center"/>
    </xf>
    <xf numFmtId="3" fontId="80" fillId="12" borderId="67" xfId="15" applyNumberFormat="1" applyFont="1" applyFill="1" applyBorder="1" applyAlignment="1">
      <alignment horizontal="center" vertical="center" wrapText="1"/>
    </xf>
    <xf numFmtId="3" fontId="80" fillId="12" borderId="43" xfId="15" applyNumberFormat="1" applyFont="1" applyFill="1" applyBorder="1" applyAlignment="1">
      <alignment horizontal="center" vertical="center" wrapText="1"/>
    </xf>
    <xf numFmtId="0" fontId="62" fillId="4" borderId="68" xfId="15" applyFont="1" applyFill="1" applyBorder="1" applyAlignment="1">
      <alignment horizontal="center"/>
    </xf>
    <xf numFmtId="0" fontId="62" fillId="4" borderId="32" xfId="15" applyFont="1" applyFill="1" applyBorder="1" applyAlignment="1">
      <alignment horizontal="center"/>
    </xf>
    <xf numFmtId="3" fontId="80" fillId="12" borderId="65" xfId="18" applyNumberFormat="1" applyFont="1" applyFill="1" applyBorder="1" applyAlignment="1">
      <alignment horizontal="center" vertical="center"/>
    </xf>
    <xf numFmtId="3" fontId="80" fillId="12" borderId="66" xfId="18" applyNumberFormat="1" applyFont="1" applyFill="1" applyBorder="1" applyAlignment="1">
      <alignment horizontal="center" vertical="center"/>
    </xf>
    <xf numFmtId="3" fontId="80" fillId="12" borderId="35" xfId="18" applyNumberFormat="1" applyFont="1" applyFill="1" applyBorder="1" applyAlignment="1">
      <alignment horizontal="center" vertical="center"/>
    </xf>
    <xf numFmtId="3" fontId="80" fillId="7" borderId="40" xfId="15" applyNumberFormat="1" applyFont="1" applyFill="1" applyBorder="1" applyAlignment="1">
      <alignment horizontal="center" vertical="center" wrapText="1"/>
    </xf>
    <xf numFmtId="3" fontId="80" fillId="7" borderId="52" xfId="15" applyNumberFormat="1" applyFont="1" applyFill="1" applyBorder="1" applyAlignment="1">
      <alignment horizontal="center" vertical="center" wrapText="1"/>
    </xf>
    <xf numFmtId="3" fontId="80" fillId="12" borderId="20" xfId="15" applyNumberFormat="1" applyFont="1" applyFill="1" applyBorder="1" applyAlignment="1">
      <alignment horizontal="center" vertical="center"/>
    </xf>
    <xf numFmtId="3" fontId="80" fillId="12" borderId="43" xfId="15" applyNumberFormat="1" applyFont="1" applyFill="1" applyBorder="1" applyAlignment="1">
      <alignment horizontal="center" vertical="center"/>
    </xf>
    <xf numFmtId="3" fontId="80" fillId="12" borderId="39" xfId="15" applyNumberFormat="1" applyFont="1" applyFill="1" applyBorder="1" applyAlignment="1">
      <alignment horizontal="center" vertical="center" wrapText="1" shrinkToFit="1"/>
    </xf>
    <xf numFmtId="3" fontId="80" fillId="12" borderId="51" xfId="15" applyNumberFormat="1" applyFont="1" applyFill="1" applyBorder="1" applyAlignment="1">
      <alignment horizontal="center" vertical="center" wrapText="1" shrinkToFit="1"/>
    </xf>
    <xf numFmtId="3" fontId="80" fillId="6" borderId="65" xfId="18" applyNumberFormat="1" applyFont="1" applyFill="1" applyBorder="1" applyAlignment="1">
      <alignment horizontal="center" vertical="center"/>
    </xf>
    <xf numFmtId="3" fontId="80" fillId="6" borderId="66" xfId="18" applyNumberFormat="1" applyFont="1" applyFill="1" applyBorder="1" applyAlignment="1">
      <alignment horizontal="center" vertical="center"/>
    </xf>
    <xf numFmtId="3" fontId="80" fillId="6" borderId="35" xfId="18" applyNumberFormat="1" applyFont="1" applyFill="1" applyBorder="1" applyAlignment="1">
      <alignment horizontal="center" vertical="center"/>
    </xf>
    <xf numFmtId="3" fontId="80" fillId="7" borderId="65" xfId="18" applyNumberFormat="1" applyFont="1" applyFill="1" applyBorder="1" applyAlignment="1">
      <alignment horizontal="center" vertical="center"/>
    </xf>
    <xf numFmtId="3" fontId="80" fillId="7" borderId="66" xfId="18" applyNumberFormat="1" applyFont="1" applyFill="1" applyBorder="1" applyAlignment="1">
      <alignment horizontal="center" vertical="center"/>
    </xf>
    <xf numFmtId="3" fontId="80" fillId="7" borderId="35" xfId="18" applyNumberFormat="1" applyFont="1" applyFill="1" applyBorder="1" applyAlignment="1">
      <alignment horizontal="center" vertical="center"/>
    </xf>
    <xf numFmtId="0" fontId="2" fillId="0" borderId="1" xfId="15" applyFont="1" applyFill="1" applyBorder="1" applyAlignment="1">
      <alignment horizontal="center" vertical="center" wrapText="1"/>
    </xf>
    <xf numFmtId="3" fontId="80" fillId="2" borderId="68" xfId="15" applyNumberFormat="1" applyFont="1" applyFill="1" applyBorder="1" applyAlignment="1">
      <alignment horizontal="left" vertical="center"/>
    </xf>
    <xf numFmtId="3" fontId="80" fillId="2" borderId="32" xfId="15" applyNumberFormat="1" applyFont="1" applyFill="1" applyBorder="1" applyAlignment="1">
      <alignment horizontal="left" vertical="center"/>
    </xf>
    <xf numFmtId="3" fontId="80" fillId="2" borderId="65" xfId="15" applyNumberFormat="1" applyFont="1" applyFill="1" applyBorder="1" applyAlignment="1">
      <alignment horizontal="left" vertical="center"/>
    </xf>
    <xf numFmtId="3" fontId="80" fillId="2" borderId="49" xfId="15" applyNumberFormat="1" applyFont="1" applyFill="1" applyBorder="1" applyAlignment="1">
      <alignment horizontal="left" vertical="center"/>
    </xf>
    <xf numFmtId="3" fontId="80" fillId="11" borderId="65" xfId="18" applyNumberFormat="1" applyFont="1" applyFill="1" applyBorder="1" applyAlignment="1">
      <alignment horizontal="center" vertical="center"/>
    </xf>
    <xf numFmtId="3" fontId="80" fillId="11" borderId="66" xfId="18" applyNumberFormat="1" applyFont="1" applyFill="1" applyBorder="1" applyAlignment="1">
      <alignment horizontal="center" vertical="center"/>
    </xf>
    <xf numFmtId="3" fontId="80" fillId="11" borderId="35" xfId="18" applyNumberFormat="1" applyFont="1" applyFill="1" applyBorder="1" applyAlignment="1">
      <alignment horizontal="center" vertical="center"/>
    </xf>
    <xf numFmtId="1" fontId="78" fillId="7" borderId="57" xfId="18" applyNumberFormat="1" applyFont="1" applyFill="1" applyBorder="1" applyAlignment="1">
      <alignment horizontal="center" vertical="center" wrapText="1"/>
    </xf>
    <xf numFmtId="1" fontId="83" fillId="7" borderId="58" xfId="18" applyNumberFormat="1" applyFont="1" applyFill="1" applyBorder="1" applyAlignment="1">
      <alignment horizontal="center" vertical="center" wrapText="1"/>
    </xf>
    <xf numFmtId="1" fontId="83" fillId="7" borderId="59" xfId="18" applyNumberFormat="1" applyFont="1" applyFill="1" applyBorder="1" applyAlignment="1">
      <alignment horizontal="center" vertical="center" wrapText="1"/>
    </xf>
    <xf numFmtId="0" fontId="84" fillId="7" borderId="57" xfId="15" applyFont="1" applyFill="1" applyBorder="1" applyAlignment="1">
      <alignment horizontal="center" vertical="center" wrapText="1"/>
    </xf>
    <xf numFmtId="0" fontId="84" fillId="7" borderId="58" xfId="15" applyFont="1" applyFill="1" applyBorder="1" applyAlignment="1">
      <alignment horizontal="center" vertical="center" wrapText="1"/>
    </xf>
    <xf numFmtId="0" fontId="27" fillId="7" borderId="58" xfId="15" applyFont="1" applyFill="1" applyBorder="1" applyAlignment="1">
      <alignment horizontal="center" vertical="center" wrapText="1"/>
    </xf>
    <xf numFmtId="0" fontId="27" fillId="7" borderId="59" xfId="15" applyFont="1" applyFill="1" applyBorder="1" applyAlignment="1">
      <alignment horizontal="center" vertical="center" wrapText="1"/>
    </xf>
    <xf numFmtId="0" fontId="78" fillId="2" borderId="57" xfId="15" applyFont="1" applyFill="1" applyBorder="1" applyAlignment="1">
      <alignment horizontal="center" vertical="center" wrapText="1"/>
    </xf>
    <xf numFmtId="0" fontId="81" fillId="2" borderId="58" xfId="15" applyFont="1" applyFill="1" applyBorder="1" applyAlignment="1">
      <alignment horizontal="center" vertical="center" wrapText="1"/>
    </xf>
    <xf numFmtId="0" fontId="81" fillId="2" borderId="59" xfId="15" applyFont="1" applyFill="1" applyBorder="1" applyAlignment="1">
      <alignment horizontal="center" vertical="center" wrapText="1"/>
    </xf>
    <xf numFmtId="3" fontId="80" fillId="2" borderId="34" xfId="18" applyNumberFormat="1" applyFont="1" applyFill="1" applyBorder="1" applyAlignment="1">
      <alignment horizontal="center" vertical="center"/>
    </xf>
    <xf numFmtId="3" fontId="80" fillId="2" borderId="70" xfId="18" applyNumberFormat="1" applyFont="1" applyFill="1" applyBorder="1" applyAlignment="1">
      <alignment horizontal="center" vertical="center"/>
    </xf>
    <xf numFmtId="0" fontId="84" fillId="7" borderId="59" xfId="15" applyFont="1" applyFill="1" applyBorder="1" applyAlignment="1">
      <alignment horizontal="center" vertical="center" wrapText="1"/>
    </xf>
    <xf numFmtId="3" fontId="78" fillId="7" borderId="68" xfId="15" applyNumberFormat="1" applyFont="1" applyFill="1" applyBorder="1" applyAlignment="1">
      <alignment horizontal="left" vertical="center"/>
    </xf>
    <xf numFmtId="3" fontId="78" fillId="7" borderId="36" xfId="15" applyNumberFormat="1" applyFont="1" applyFill="1" applyBorder="1" applyAlignment="1">
      <alignment horizontal="left" vertical="center"/>
    </xf>
    <xf numFmtId="3" fontId="80" fillId="2" borderId="65" xfId="18" applyNumberFormat="1" applyFont="1" applyFill="1" applyBorder="1" applyAlignment="1">
      <alignment horizontal="center" vertical="center"/>
    </xf>
    <xf numFmtId="3" fontId="80" fillId="2" borderId="66" xfId="18" applyNumberFormat="1" applyFont="1" applyFill="1" applyBorder="1" applyAlignment="1">
      <alignment horizontal="center" vertical="center"/>
    </xf>
    <xf numFmtId="3" fontId="80" fillId="2" borderId="35" xfId="18" applyNumberFormat="1" applyFont="1" applyFill="1" applyBorder="1" applyAlignment="1">
      <alignment horizontal="center" vertical="center"/>
    </xf>
    <xf numFmtId="3" fontId="80" fillId="4" borderId="34" xfId="18" applyNumberFormat="1" applyFont="1" applyFill="1" applyBorder="1" applyAlignment="1">
      <alignment horizontal="center" vertical="center"/>
    </xf>
    <xf numFmtId="3" fontId="80" fillId="4" borderId="70" xfId="18" applyNumberFormat="1" applyFont="1" applyFill="1" applyBorder="1" applyAlignment="1">
      <alignment horizontal="center" vertical="center"/>
    </xf>
    <xf numFmtId="0" fontId="61" fillId="7" borderId="1" xfId="15" applyFont="1" applyFill="1" applyBorder="1" applyAlignment="1">
      <alignment horizontal="center"/>
    </xf>
    <xf numFmtId="3" fontId="80" fillId="7" borderId="60" xfId="18" applyNumberFormat="1" applyFont="1" applyFill="1" applyBorder="1" applyAlignment="1">
      <alignment horizontal="center" vertical="center"/>
    </xf>
    <xf numFmtId="3" fontId="80" fillId="7" borderId="61" xfId="18" applyNumberFormat="1" applyFont="1" applyFill="1" applyBorder="1" applyAlignment="1">
      <alignment horizontal="center" vertical="center"/>
    </xf>
    <xf numFmtId="3" fontId="80" fillId="7" borderId="45" xfId="18" applyNumberFormat="1" applyFont="1" applyFill="1" applyBorder="1" applyAlignment="1">
      <alignment horizontal="center" vertical="center"/>
    </xf>
    <xf numFmtId="3" fontId="80" fillId="7" borderId="62" xfId="18" applyNumberFormat="1" applyFont="1" applyFill="1" applyBorder="1" applyAlignment="1">
      <alignment horizontal="center" vertical="center"/>
    </xf>
    <xf numFmtId="3" fontId="80" fillId="7" borderId="63" xfId="18" applyNumberFormat="1" applyFont="1" applyFill="1" applyBorder="1" applyAlignment="1">
      <alignment horizontal="center" vertical="center"/>
    </xf>
    <xf numFmtId="3" fontId="80" fillId="7" borderId="64" xfId="18" applyNumberFormat="1" applyFont="1" applyFill="1" applyBorder="1" applyAlignment="1">
      <alignment horizontal="center" vertical="center"/>
    </xf>
    <xf numFmtId="3" fontId="80" fillId="7" borderId="20" xfId="15" applyNumberFormat="1" applyFont="1" applyFill="1" applyBorder="1" applyAlignment="1">
      <alignment horizontal="center" vertical="center"/>
    </xf>
    <xf numFmtId="3" fontId="80" fillId="7" borderId="43" xfId="15" applyNumberFormat="1" applyFont="1" applyFill="1" applyBorder="1" applyAlignment="1">
      <alignment horizontal="center" vertical="center"/>
    </xf>
    <xf numFmtId="3" fontId="80" fillId="7" borderId="67" xfId="15" applyNumberFormat="1" applyFont="1" applyFill="1" applyBorder="1" applyAlignment="1">
      <alignment horizontal="center" vertical="center" wrapText="1"/>
    </xf>
    <xf numFmtId="3" fontId="80" fillId="7" borderId="43" xfId="15" applyNumberFormat="1" applyFont="1" applyFill="1" applyBorder="1" applyAlignment="1">
      <alignment horizontal="center" vertical="center" wrapText="1"/>
    </xf>
    <xf numFmtId="3" fontId="80" fillId="7" borderId="39" xfId="15" applyNumberFormat="1" applyFont="1" applyFill="1" applyBorder="1" applyAlignment="1">
      <alignment horizontal="center" vertical="center" wrapText="1"/>
    </xf>
    <xf numFmtId="3" fontId="80" fillId="7" borderId="51" xfId="15" applyNumberFormat="1" applyFont="1" applyFill="1" applyBorder="1" applyAlignment="1">
      <alignment horizontal="center" vertical="center" wrapText="1"/>
    </xf>
    <xf numFmtId="1" fontId="84" fillId="12" borderId="57" xfId="18" applyNumberFormat="1" applyFont="1" applyFill="1" applyBorder="1" applyAlignment="1">
      <alignment horizontal="center" vertical="center"/>
    </xf>
    <xf numFmtId="1" fontId="84" fillId="12" borderId="58" xfId="18" applyNumberFormat="1" applyFont="1" applyFill="1" applyBorder="1" applyAlignment="1">
      <alignment horizontal="center" vertical="center"/>
    </xf>
    <xf numFmtId="1" fontId="84" fillId="12" borderId="59" xfId="18" applyNumberFormat="1" applyFont="1" applyFill="1" applyBorder="1" applyAlignment="1">
      <alignment horizontal="center" vertical="center"/>
    </xf>
    <xf numFmtId="3" fontId="84" fillId="12" borderId="60" xfId="18" applyNumberFormat="1" applyFont="1" applyFill="1" applyBorder="1" applyAlignment="1">
      <alignment horizontal="center" vertical="center"/>
    </xf>
    <xf numFmtId="3" fontId="84" fillId="12" borderId="61" xfId="18" applyNumberFormat="1" applyFont="1" applyFill="1" applyBorder="1" applyAlignment="1">
      <alignment horizontal="center" vertical="center"/>
    </xf>
    <xf numFmtId="3" fontId="84" fillId="12" borderId="45" xfId="18" applyNumberFormat="1" applyFont="1" applyFill="1" applyBorder="1" applyAlignment="1">
      <alignment horizontal="center" vertical="center"/>
    </xf>
    <xf numFmtId="3" fontId="84" fillId="12" borderId="62" xfId="18" applyNumberFormat="1" applyFont="1" applyFill="1" applyBorder="1" applyAlignment="1">
      <alignment horizontal="center" vertical="center"/>
    </xf>
    <xf numFmtId="3" fontId="84" fillId="12" borderId="63" xfId="18" applyNumberFormat="1" applyFont="1" applyFill="1" applyBorder="1" applyAlignment="1">
      <alignment horizontal="center" vertical="center"/>
    </xf>
    <xf numFmtId="3" fontId="84" fillId="12" borderId="64" xfId="18" applyNumberFormat="1" applyFont="1" applyFill="1" applyBorder="1" applyAlignment="1">
      <alignment horizontal="center" vertical="center"/>
    </xf>
    <xf numFmtId="1" fontId="25" fillId="0" borderId="1" xfId="18" applyNumberFormat="1" applyFont="1" applyBorder="1" applyAlignment="1">
      <alignment horizontal="center" vertical="center"/>
    </xf>
    <xf numFmtId="3" fontId="23" fillId="7" borderId="2" xfId="18" applyNumberFormat="1" applyFont="1" applyFill="1" applyBorder="1" applyAlignment="1">
      <alignment horizontal="center" vertical="center"/>
    </xf>
    <xf numFmtId="3" fontId="23" fillId="7" borderId="73" xfId="18" applyNumberFormat="1" applyFont="1" applyFill="1" applyBorder="1" applyAlignment="1">
      <alignment horizontal="center" vertical="center"/>
    </xf>
    <xf numFmtId="0" fontId="16" fillId="7" borderId="57" xfId="15" applyFont="1" applyFill="1" applyBorder="1" applyAlignment="1">
      <alignment horizontal="center" vertical="center" wrapText="1"/>
    </xf>
    <xf numFmtId="0" fontId="10" fillId="3" borderId="3" xfId="16" applyFont="1" applyFill="1" applyBorder="1" applyAlignment="1">
      <alignment horizontal="center" vertical="center" wrapText="1"/>
    </xf>
    <xf numFmtId="0" fontId="10" fillId="3" borderId="5" xfId="16" applyFont="1" applyFill="1" applyBorder="1" applyAlignment="1">
      <alignment horizontal="center" vertical="center" wrapText="1"/>
    </xf>
    <xf numFmtId="2" fontId="29" fillId="5" borderId="49" xfId="10" applyNumberFormat="1" applyFont="1" applyFill="1" applyBorder="1" applyAlignment="1">
      <alignment horizontal="center" vertical="center"/>
    </xf>
    <xf numFmtId="2" fontId="29" fillId="5" borderId="3" xfId="10" applyNumberFormat="1" applyFont="1" applyFill="1" applyBorder="1" applyAlignment="1">
      <alignment horizontal="center" vertical="center"/>
    </xf>
    <xf numFmtId="2" fontId="29" fillId="5" borderId="4" xfId="10" applyNumberFormat="1" applyFont="1" applyFill="1" applyBorder="1" applyAlignment="1">
      <alignment horizontal="center" vertical="center"/>
    </xf>
    <xf numFmtId="0" fontId="12" fillId="3" borderId="3" xfId="16" applyFont="1" applyFill="1" applyBorder="1" applyAlignment="1">
      <alignment horizontal="center" vertical="center" wrapText="1"/>
    </xf>
    <xf numFmtId="0" fontId="12" fillId="3" borderId="5" xfId="16" applyFont="1" applyFill="1" applyBorder="1" applyAlignment="1">
      <alignment horizontal="center" vertical="center" wrapText="1"/>
    </xf>
    <xf numFmtId="0" fontId="12" fillId="3" borderId="73" xfId="16" applyFont="1" applyFill="1" applyBorder="1" applyAlignment="1">
      <alignment horizontal="center" vertical="center" wrapText="1"/>
    </xf>
    <xf numFmtId="0" fontId="12" fillId="3" borderId="17" xfId="16" applyFont="1" applyFill="1" applyBorder="1" applyAlignment="1">
      <alignment horizontal="center" vertical="center" wrapText="1"/>
    </xf>
    <xf numFmtId="4" fontId="36" fillId="11" borderId="3" xfId="16" applyNumberFormat="1" applyFont="1" applyFill="1" applyBorder="1" applyAlignment="1">
      <alignment horizontal="center" vertical="center" wrapText="1"/>
    </xf>
    <xf numFmtId="4" fontId="36" fillId="11" borderId="4" xfId="16" applyNumberFormat="1" applyFont="1" applyFill="1" applyBorder="1" applyAlignment="1">
      <alignment horizontal="center" vertical="center" wrapText="1"/>
    </xf>
    <xf numFmtId="0" fontId="36" fillId="4" borderId="2" xfId="16" applyFont="1" applyFill="1" applyBorder="1" applyAlignment="1">
      <alignment horizontal="center" vertical="center" wrapText="1"/>
    </xf>
    <xf numFmtId="0" fontId="36" fillId="4" borderId="4" xfId="16" applyFont="1" applyFill="1" applyBorder="1" applyAlignment="1">
      <alignment horizontal="center" vertical="center" wrapText="1"/>
    </xf>
    <xf numFmtId="0" fontId="9" fillId="15" borderId="47" xfId="0" applyFont="1" applyFill="1" applyBorder="1" applyAlignment="1">
      <alignment horizontal="center" vertical="center"/>
    </xf>
    <xf numFmtId="0" fontId="9" fillId="15" borderId="51" xfId="0" applyFont="1" applyFill="1" applyBorder="1" applyAlignment="1">
      <alignment horizontal="center" vertical="center"/>
    </xf>
    <xf numFmtId="1" fontId="3" fillId="0" borderId="1" xfId="16" applyNumberFormat="1" applyFont="1" applyBorder="1" applyAlignment="1">
      <alignment horizontal="center" vertical="center"/>
    </xf>
    <xf numFmtId="0" fontId="4" fillId="0" borderId="0" xfId="16" applyFont="1" applyAlignment="1">
      <alignment horizontal="center"/>
    </xf>
    <xf numFmtId="0" fontId="5" fillId="0" borderId="1" xfId="16" applyNumberFormat="1" applyFont="1" applyBorder="1" applyAlignment="1">
      <alignment horizontal="center"/>
    </xf>
    <xf numFmtId="0" fontId="10" fillId="3" borderId="3" xfId="16" applyFont="1" applyFill="1" applyBorder="1" applyAlignment="1">
      <alignment horizontal="center" vertical="center" textRotation="90" wrapText="1"/>
    </xf>
    <xf numFmtId="0" fontId="10" fillId="3" borderId="5" xfId="16" applyFont="1" applyFill="1" applyBorder="1" applyAlignment="1">
      <alignment horizontal="center" vertical="center" textRotation="90" wrapText="1"/>
    </xf>
    <xf numFmtId="3" fontId="11" fillId="3" borderId="3" xfId="16" applyNumberFormat="1" applyFont="1" applyFill="1" applyBorder="1" applyAlignment="1">
      <alignment horizontal="center" vertical="center" textRotation="90" wrapText="1"/>
    </xf>
    <xf numFmtId="3" fontId="11" fillId="3" borderId="5" xfId="16" applyNumberFormat="1" applyFont="1" applyFill="1" applyBorder="1" applyAlignment="1">
      <alignment horizontal="center" vertical="center" textRotation="90" wrapText="1"/>
    </xf>
    <xf numFmtId="4" fontId="106" fillId="0" borderId="11" xfId="0" applyNumberFormat="1" applyFont="1" applyFill="1" applyBorder="1" applyAlignment="1">
      <alignment horizontal="right" vertical="center" wrapText="1"/>
    </xf>
    <xf numFmtId="4" fontId="3" fillId="0" borderId="11" xfId="6" applyNumberFormat="1" applyFont="1" applyBorder="1" applyAlignment="1">
      <alignment horizontal="right" vertical="center" wrapText="1"/>
    </xf>
    <xf numFmtId="4" fontId="3" fillId="0" borderId="11" xfId="0" applyNumberFormat="1" applyFont="1" applyFill="1" applyBorder="1" applyAlignment="1">
      <alignment vertical="center" wrapText="1"/>
    </xf>
    <xf numFmtId="0" fontId="3" fillId="20" borderId="6" xfId="0" applyNumberFormat="1" applyFont="1" applyFill="1" applyBorder="1" applyAlignment="1">
      <alignment horizontal="center" vertical="center" wrapText="1"/>
    </xf>
    <xf numFmtId="0" fontId="3" fillId="20" borderId="5" xfId="0" applyNumberFormat="1" applyFont="1" applyFill="1" applyBorder="1" applyAlignment="1">
      <alignment vertical="center" wrapText="1"/>
    </xf>
    <xf numFmtId="0" fontId="3" fillId="20" borderId="5" xfId="6" applyFont="1" applyFill="1" applyBorder="1" applyAlignment="1">
      <alignment vertical="center" wrapText="1"/>
    </xf>
    <xf numFmtId="4" fontId="3" fillId="0" borderId="11" xfId="6" applyNumberFormat="1" applyFont="1" applyFill="1" applyBorder="1" applyAlignment="1">
      <alignment horizontal="right" vertical="center"/>
    </xf>
    <xf numFmtId="0" fontId="3" fillId="15" borderId="7" xfId="0" applyNumberFormat="1" applyFont="1" applyFill="1" applyBorder="1" applyAlignment="1">
      <alignment horizontal="left" vertical="center" wrapText="1"/>
    </xf>
    <xf numFmtId="0" fontId="3" fillId="20" borderId="5" xfId="0" applyNumberFormat="1" applyFont="1" applyFill="1" applyBorder="1" applyAlignment="1">
      <alignment horizontal="center" vertical="center" wrapText="1"/>
    </xf>
    <xf numFmtId="0" fontId="3" fillId="0" borderId="11" xfId="6" applyFont="1" applyFill="1" applyBorder="1" applyAlignment="1">
      <alignment vertical="center" wrapText="1"/>
    </xf>
    <xf numFmtId="4" fontId="106" fillId="0" borderId="11" xfId="6" applyNumberFormat="1" applyFont="1" applyFill="1" applyBorder="1" applyAlignment="1">
      <alignment horizontal="right" vertical="center"/>
    </xf>
    <xf numFmtId="4" fontId="3" fillId="20" borderId="5" xfId="6" applyNumberFormat="1" applyFont="1" applyFill="1" applyBorder="1" applyAlignment="1">
      <alignment vertical="center"/>
    </xf>
    <xf numFmtId="4" fontId="106" fillId="15" borderId="5" xfId="0" applyNumberFormat="1" applyFont="1" applyFill="1" applyBorder="1" applyAlignment="1">
      <alignment vertical="center" wrapText="1"/>
    </xf>
    <xf numFmtId="0" fontId="3" fillId="20" borderId="5" xfId="6" applyFont="1" applyFill="1" applyBorder="1" applyAlignment="1">
      <alignment horizontal="center" vertical="center"/>
    </xf>
    <xf numFmtId="0" fontId="3" fillId="0" borderId="11" xfId="0" applyFont="1" applyFill="1" applyBorder="1" applyAlignment="1">
      <alignment vertical="center" wrapText="1"/>
    </xf>
    <xf numFmtId="3" fontId="3" fillId="0" borderId="11" xfId="6" applyNumberFormat="1" applyFont="1" applyFill="1" applyBorder="1" applyAlignment="1">
      <alignment horizontal="center" vertical="center"/>
    </xf>
    <xf numFmtId="4" fontId="3" fillId="0" borderId="11" xfId="6" applyNumberFormat="1" applyFont="1" applyFill="1" applyBorder="1" applyAlignment="1">
      <alignment vertical="center"/>
    </xf>
    <xf numFmtId="4" fontId="106" fillId="0" borderId="11" xfId="0" applyNumberFormat="1" applyFont="1" applyFill="1" applyBorder="1" applyAlignment="1">
      <alignment vertical="center" wrapText="1"/>
    </xf>
    <xf numFmtId="166" fontId="106" fillId="15" borderId="11" xfId="0" applyNumberFormat="1" applyFont="1" applyFill="1" applyBorder="1" applyAlignment="1">
      <alignment vertical="center" wrapText="1"/>
    </xf>
    <xf numFmtId="0" fontId="106" fillId="15" borderId="11" xfId="0" applyNumberFormat="1" applyFont="1" applyFill="1" applyBorder="1" applyAlignment="1">
      <alignment horizontal="right" vertical="center" wrapText="1"/>
    </xf>
    <xf numFmtId="0" fontId="106" fillId="15" borderId="11" xfId="0" applyNumberFormat="1" applyFont="1" applyFill="1" applyBorder="1" applyAlignment="1">
      <alignment vertical="center" wrapText="1"/>
    </xf>
    <xf numFmtId="4" fontId="5" fillId="0" borderId="11" xfId="0" applyNumberFormat="1" applyFont="1" applyFill="1" applyBorder="1" applyAlignment="1">
      <alignment vertical="center" wrapText="1"/>
    </xf>
    <xf numFmtId="4" fontId="106" fillId="0" borderId="11" xfId="6" applyNumberFormat="1" applyFont="1" applyBorder="1" applyAlignment="1">
      <alignment vertical="center"/>
    </xf>
    <xf numFmtId="0" fontId="106" fillId="0" borderId="11" xfId="0" applyNumberFormat="1" applyFont="1" applyFill="1" applyBorder="1" applyAlignment="1">
      <alignment vertical="center" wrapText="1"/>
    </xf>
    <xf numFmtId="0" fontId="63" fillId="0" borderId="63"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72" xfId="0" applyFont="1" applyFill="1" applyBorder="1" applyAlignment="1">
      <alignment horizontal="center" vertical="center"/>
    </xf>
    <xf numFmtId="0" fontId="3" fillId="15" borderId="3" xfId="6" applyFont="1" applyFill="1" applyBorder="1" applyAlignment="1">
      <alignment vertical="center" wrapText="1"/>
    </xf>
    <xf numFmtId="0" fontId="3" fillId="20" borderId="3" xfId="0" applyNumberFormat="1" applyFont="1" applyFill="1" applyBorder="1" applyAlignment="1">
      <alignment vertical="center" wrapText="1"/>
    </xf>
    <xf numFmtId="0" fontId="3" fillId="15" borderId="4" xfId="0" applyNumberFormat="1" applyFont="1" applyFill="1" applyBorder="1" applyAlignment="1">
      <alignment horizontal="left" vertical="center" wrapText="1"/>
    </xf>
    <xf numFmtId="0" fontId="3" fillId="15" borderId="3" xfId="0" applyNumberFormat="1" applyFont="1" applyFill="1" applyBorder="1" applyAlignment="1">
      <alignment horizontal="center" vertical="center" wrapText="1"/>
    </xf>
    <xf numFmtId="4" fontId="3" fillId="20" borderId="3" xfId="6" applyNumberFormat="1" applyFont="1" applyFill="1" applyBorder="1" applyAlignment="1">
      <alignment vertical="center"/>
    </xf>
    <xf numFmtId="4" fontId="106" fillId="15" borderId="3" xfId="0" applyNumberFormat="1" applyFont="1" applyFill="1" applyBorder="1" applyAlignment="1">
      <alignment vertical="center" wrapText="1"/>
    </xf>
    <xf numFmtId="0" fontId="3" fillId="20" borderId="2" xfId="0" applyNumberFormat="1" applyFont="1" applyFill="1" applyBorder="1" applyAlignment="1">
      <alignment horizontal="center" vertical="center" wrapText="1"/>
    </xf>
    <xf numFmtId="0" fontId="12" fillId="4" borderId="3" xfId="16" applyFont="1" applyFill="1" applyBorder="1" applyAlignment="1">
      <alignment horizontal="center" vertical="center" wrapText="1"/>
    </xf>
    <xf numFmtId="3" fontId="3" fillId="15" borderId="3" xfId="6" applyNumberFormat="1" applyFont="1" applyFill="1" applyBorder="1" applyAlignment="1">
      <alignment horizontal="center" vertical="center"/>
    </xf>
    <xf numFmtId="0" fontId="5" fillId="0" borderId="11" xfId="0" applyNumberFormat="1" applyFont="1" applyFill="1" applyBorder="1" applyAlignment="1">
      <alignment vertical="center" wrapText="1"/>
    </xf>
    <xf numFmtId="4" fontId="106" fillId="0" borderId="11" xfId="6" applyNumberFormat="1" applyFont="1" applyFill="1" applyBorder="1" applyAlignment="1">
      <alignment vertical="center"/>
    </xf>
    <xf numFmtId="0" fontId="14" fillId="0" borderId="0" xfId="16" applyFont="1" applyAlignment="1">
      <alignment horizontal="center"/>
    </xf>
    <xf numFmtId="0" fontId="8" fillId="3" borderId="16" xfId="16" applyFont="1" applyFill="1" applyBorder="1" applyAlignment="1">
      <alignment horizontal="center" vertical="center"/>
    </xf>
    <xf numFmtId="0" fontId="12" fillId="3" borderId="3" xfId="16" applyFont="1" applyFill="1" applyBorder="1" applyAlignment="1">
      <alignment horizontal="center" vertical="center"/>
    </xf>
    <xf numFmtId="0" fontId="12" fillId="3" borderId="11" xfId="16" applyFont="1" applyFill="1" applyBorder="1" applyAlignment="1">
      <alignment horizontal="center" vertical="center"/>
    </xf>
    <xf numFmtId="0" fontId="10" fillId="3" borderId="11" xfId="16" applyFont="1" applyFill="1" applyBorder="1" applyAlignment="1">
      <alignment horizontal="center" vertical="center"/>
    </xf>
    <xf numFmtId="0" fontId="13" fillId="3" borderId="3" xfId="16" applyFont="1" applyFill="1" applyBorder="1" applyAlignment="1">
      <alignment horizontal="center" vertical="center" wrapText="1"/>
    </xf>
    <xf numFmtId="0" fontId="13" fillId="3" borderId="11" xfId="16" applyFont="1" applyFill="1" applyBorder="1" applyAlignment="1">
      <alignment horizontal="center" vertical="center" wrapText="1"/>
    </xf>
    <xf numFmtId="1" fontId="16" fillId="0" borderId="0" xfId="16" applyNumberFormat="1" applyFont="1" applyBorder="1" applyAlignment="1">
      <alignment horizontal="center" vertical="center"/>
    </xf>
    <xf numFmtId="2" fontId="13" fillId="5" borderId="3" xfId="10" applyNumberFormat="1" applyFont="1" applyFill="1" applyBorder="1" applyAlignment="1">
      <alignment horizontal="center" vertical="center"/>
    </xf>
    <xf numFmtId="2" fontId="13" fillId="5" borderId="4" xfId="10" applyNumberFormat="1" applyFont="1" applyFill="1" applyBorder="1" applyAlignment="1">
      <alignment horizontal="center" vertical="center"/>
    </xf>
    <xf numFmtId="4" fontId="106" fillId="15" borderId="11" xfId="6" applyNumberFormat="1" applyFont="1" applyFill="1" applyBorder="1" applyAlignment="1">
      <alignment horizontal="right" vertical="center"/>
    </xf>
    <xf numFmtId="0" fontId="3" fillId="0" borderId="39" xfId="6" applyFont="1" applyFill="1" applyBorder="1" applyAlignment="1">
      <alignment horizontal="left" vertical="center" wrapText="1"/>
    </xf>
    <xf numFmtId="0" fontId="3" fillId="0" borderId="13" xfId="6" applyFont="1" applyFill="1" applyBorder="1" applyAlignment="1">
      <alignment horizontal="left" vertical="center" wrapText="1"/>
    </xf>
    <xf numFmtId="0" fontId="3" fillId="0" borderId="19" xfId="6" applyFont="1" applyFill="1" applyBorder="1" applyAlignment="1">
      <alignment horizontal="left" vertical="center" wrapText="1"/>
    </xf>
    <xf numFmtId="0" fontId="18" fillId="0" borderId="11" xfId="0" applyNumberFormat="1" applyFont="1" applyFill="1" applyBorder="1" applyAlignment="1">
      <alignment horizontal="center" vertical="center" wrapText="1"/>
    </xf>
    <xf numFmtId="4" fontId="106" fillId="15" borderId="11" xfId="0" applyNumberFormat="1" applyFont="1" applyFill="1" applyBorder="1" applyAlignment="1">
      <alignment vertical="center"/>
    </xf>
    <xf numFmtId="0" fontId="3" fillId="0" borderId="8" xfId="0" applyFont="1" applyFill="1" applyBorder="1" applyAlignment="1">
      <alignment horizontal="center" vertical="center"/>
    </xf>
    <xf numFmtId="0" fontId="3" fillId="0" borderId="8" xfId="0" applyNumberFormat="1" applyFont="1" applyFill="1" applyBorder="1" applyAlignment="1">
      <alignment horizontal="left" vertical="center" wrapText="1"/>
    </xf>
    <xf numFmtId="0" fontId="10" fillId="3" borderId="4" xfId="16" applyFont="1" applyFill="1" applyBorder="1" applyAlignment="1">
      <alignment horizontal="center" vertical="center" wrapText="1"/>
    </xf>
    <xf numFmtId="0" fontId="10" fillId="3" borderId="7" xfId="16" applyFont="1" applyFill="1" applyBorder="1" applyAlignment="1">
      <alignment horizontal="center" vertical="center" wrapText="1"/>
    </xf>
    <xf numFmtId="0" fontId="12" fillId="6" borderId="2" xfId="16" applyFont="1" applyFill="1" applyBorder="1" applyAlignment="1">
      <alignment horizontal="center" vertical="center" wrapText="1"/>
    </xf>
    <xf numFmtId="0" fontId="12" fillId="6" borderId="6" xfId="16" applyFont="1" applyFill="1" applyBorder="1" applyAlignment="1">
      <alignment horizontal="center" vertical="center" wrapText="1"/>
    </xf>
    <xf numFmtId="14" fontId="17" fillId="0" borderId="1" xfId="16" applyNumberFormat="1" applyFont="1" applyBorder="1" applyAlignment="1">
      <alignment horizontal="center"/>
    </xf>
    <xf numFmtId="0" fontId="18" fillId="0" borderId="55" xfId="16" applyFont="1" applyFill="1" applyBorder="1" applyAlignment="1">
      <alignment horizontal="center" vertical="center" wrapText="1"/>
    </xf>
    <xf numFmtId="0" fontId="18" fillId="0" borderId="70" xfId="16" applyFont="1" applyFill="1" applyBorder="1" applyAlignment="1">
      <alignment horizontal="center" vertical="center" wrapText="1"/>
    </xf>
    <xf numFmtId="0" fontId="12" fillId="6" borderId="3" xfId="16" applyFont="1" applyFill="1" applyBorder="1" applyAlignment="1">
      <alignment horizontal="center" vertical="center" wrapText="1"/>
    </xf>
    <xf numFmtId="0" fontId="12" fillId="6" borderId="5" xfId="16" applyFont="1" applyFill="1" applyBorder="1" applyAlignment="1">
      <alignment horizontal="center" vertical="center" wrapText="1"/>
    </xf>
    <xf numFmtId="2" fontId="12" fillId="6" borderId="3" xfId="16" applyNumberFormat="1" applyFont="1" applyFill="1" applyBorder="1" applyAlignment="1">
      <alignment horizontal="center" vertical="center" wrapText="1"/>
    </xf>
    <xf numFmtId="2" fontId="12" fillId="6" borderId="4" xfId="16" applyNumberFormat="1" applyFont="1" applyFill="1" applyBorder="1" applyAlignment="1">
      <alignment horizontal="center" vertical="center" wrapText="1"/>
    </xf>
    <xf numFmtId="0" fontId="43" fillId="7" borderId="3" xfId="14" applyFont="1" applyFill="1" applyBorder="1" applyAlignment="1">
      <alignment horizontal="center" vertical="center" wrapText="1"/>
    </xf>
    <xf numFmtId="0" fontId="43" fillId="7" borderId="5" xfId="14" applyFont="1" applyFill="1" applyBorder="1" applyAlignment="1">
      <alignment horizontal="center" vertical="center" wrapText="1"/>
    </xf>
    <xf numFmtId="3" fontId="43" fillId="7" borderId="3" xfId="14" applyNumberFormat="1" applyFont="1" applyFill="1" applyBorder="1" applyAlignment="1">
      <alignment horizontal="center" vertical="center" wrapText="1"/>
    </xf>
    <xf numFmtId="3" fontId="43" fillId="7" borderId="5" xfId="14" applyNumberFormat="1" applyFont="1" applyFill="1" applyBorder="1" applyAlignment="1">
      <alignment horizontal="center" vertical="center" wrapText="1"/>
    </xf>
    <xf numFmtId="4" fontId="43" fillId="7" borderId="73" xfId="14" applyNumberFormat="1" applyFont="1" applyFill="1" applyBorder="1" applyAlignment="1">
      <alignment horizontal="center" vertical="center" wrapText="1"/>
    </xf>
    <xf numFmtId="4" fontId="43" fillId="7" borderId="17" xfId="14" applyNumberFormat="1" applyFont="1" applyFill="1" applyBorder="1" applyAlignment="1">
      <alignment horizontal="center" vertical="center" wrapText="1"/>
    </xf>
    <xf numFmtId="0" fontId="45" fillId="10" borderId="67" xfId="14" applyFont="1" applyFill="1" applyBorder="1" applyAlignment="1">
      <alignment horizontal="center"/>
    </xf>
    <xf numFmtId="0" fontId="45" fillId="10" borderId="74" xfId="14" applyFont="1" applyFill="1" applyBorder="1" applyAlignment="1">
      <alignment horizontal="center"/>
    </xf>
    <xf numFmtId="0" fontId="45" fillId="10" borderId="53" xfId="14" applyFont="1" applyFill="1" applyBorder="1" applyAlignment="1">
      <alignment horizontal="center"/>
    </xf>
    <xf numFmtId="0" fontId="9" fillId="0" borderId="1" xfId="14" applyFont="1" applyBorder="1" applyAlignment="1">
      <alignment horizontal="center" vertical="center"/>
    </xf>
    <xf numFmtId="2" fontId="44" fillId="5" borderId="2" xfId="10" applyNumberFormat="1" applyFont="1" applyFill="1" applyBorder="1" applyAlignment="1">
      <alignment horizontal="center" vertical="center"/>
    </xf>
    <xf numFmtId="2" fontId="44" fillId="5" borderId="3" xfId="10" applyNumberFormat="1" applyFont="1" applyFill="1" applyBorder="1" applyAlignment="1">
      <alignment horizontal="center" vertical="center"/>
    </xf>
    <xf numFmtId="2" fontId="44" fillId="5" borderId="4" xfId="10" applyNumberFormat="1" applyFont="1" applyFill="1" applyBorder="1" applyAlignment="1">
      <alignment horizontal="center" vertical="center"/>
    </xf>
    <xf numFmtId="0" fontId="43" fillId="7" borderId="2" xfId="14" applyFont="1" applyFill="1" applyBorder="1" applyAlignment="1">
      <alignment horizontal="center" vertical="center" wrapText="1"/>
    </xf>
    <xf numFmtId="0" fontId="43" fillId="7" borderId="6" xfId="14" applyFont="1" applyFill="1" applyBorder="1" applyAlignment="1">
      <alignment horizontal="center" vertical="center" wrapText="1"/>
    </xf>
    <xf numFmtId="0" fontId="9" fillId="0" borderId="0" xfId="12" applyFont="1" applyBorder="1" applyAlignment="1">
      <alignment horizontal="center" vertical="center"/>
    </xf>
    <xf numFmtId="0" fontId="38" fillId="7" borderId="2" xfId="12" applyFont="1" applyFill="1" applyBorder="1" applyAlignment="1">
      <alignment horizontal="center" vertical="center" wrapText="1"/>
    </xf>
    <xf numFmtId="0" fontId="38" fillId="7" borderId="16" xfId="12" applyFont="1" applyFill="1" applyBorder="1" applyAlignment="1">
      <alignment horizontal="center" vertical="center" wrapText="1"/>
    </xf>
    <xf numFmtId="0" fontId="38" fillId="7" borderId="6" xfId="12" applyFont="1" applyFill="1" applyBorder="1" applyAlignment="1">
      <alignment horizontal="center" vertical="center" wrapText="1"/>
    </xf>
    <xf numFmtId="0" fontId="38" fillId="7" borderId="3" xfId="12" applyFont="1" applyFill="1" applyBorder="1" applyAlignment="1">
      <alignment horizontal="center" vertical="center" wrapText="1"/>
    </xf>
    <xf numFmtId="0" fontId="38" fillId="7" borderId="11" xfId="12" applyFont="1" applyFill="1" applyBorder="1" applyAlignment="1">
      <alignment horizontal="center" vertical="center" wrapText="1"/>
    </xf>
    <xf numFmtId="0" fontId="38" fillId="7" borderId="5" xfId="12" applyFont="1" applyFill="1" applyBorder="1" applyAlignment="1">
      <alignment horizontal="center" vertical="center" wrapText="1"/>
    </xf>
    <xf numFmtId="0" fontId="40" fillId="7" borderId="3" xfId="16" applyFont="1" applyFill="1" applyBorder="1" applyAlignment="1">
      <alignment horizontal="center" vertical="center" wrapText="1"/>
    </xf>
    <xf numFmtId="0" fontId="40" fillId="7" borderId="11" xfId="16" applyFont="1" applyFill="1" applyBorder="1" applyAlignment="1">
      <alignment horizontal="center" vertical="center" wrapText="1"/>
    </xf>
    <xf numFmtId="0" fontId="40" fillId="7" borderId="5" xfId="16" applyFont="1" applyFill="1" applyBorder="1" applyAlignment="1">
      <alignment horizontal="center" vertical="center" wrapText="1"/>
    </xf>
    <xf numFmtId="2" fontId="44" fillId="2" borderId="2" xfId="10" applyNumberFormat="1" applyFont="1" applyFill="1" applyBorder="1" applyAlignment="1">
      <alignment horizontal="center" vertical="center"/>
    </xf>
    <xf numFmtId="2" fontId="44" fillId="2" borderId="3" xfId="10" applyNumberFormat="1" applyFont="1" applyFill="1" applyBorder="1" applyAlignment="1">
      <alignment horizontal="center" vertical="center"/>
    </xf>
    <xf numFmtId="2" fontId="44" fillId="2" borderId="4" xfId="10" applyNumberFormat="1" applyFont="1" applyFill="1" applyBorder="1" applyAlignment="1">
      <alignment horizontal="center" vertical="center"/>
    </xf>
    <xf numFmtId="2" fontId="44" fillId="2" borderId="16" xfId="10" applyNumberFormat="1" applyFont="1" applyFill="1" applyBorder="1" applyAlignment="1">
      <alignment horizontal="center" vertical="center" wrapText="1"/>
    </xf>
    <xf numFmtId="2" fontId="44" fillId="2" borderId="6" xfId="10" applyNumberFormat="1" applyFont="1" applyFill="1" applyBorder="1" applyAlignment="1">
      <alignment horizontal="center" vertical="center" wrapText="1"/>
    </xf>
    <xf numFmtId="4" fontId="44" fillId="2" borderId="11" xfId="10" applyNumberFormat="1" applyFont="1" applyFill="1" applyBorder="1" applyAlignment="1">
      <alignment horizontal="center" vertical="center" wrapText="1"/>
    </xf>
    <xf numFmtId="4" fontId="44" fillId="2" borderId="5" xfId="10" applyNumberFormat="1" applyFont="1" applyFill="1" applyBorder="1" applyAlignment="1">
      <alignment horizontal="center" vertical="center" wrapText="1"/>
    </xf>
    <xf numFmtId="0" fontId="44" fillId="2" borderId="8" xfId="10" applyFont="1" applyFill="1" applyBorder="1" applyAlignment="1">
      <alignment horizontal="center" vertical="center" wrapText="1"/>
    </xf>
    <xf numFmtId="0" fontId="44" fillId="2" borderId="7" xfId="10" applyFont="1" applyFill="1" applyBorder="1" applyAlignment="1">
      <alignment horizontal="center" vertical="center" wrapText="1"/>
    </xf>
    <xf numFmtId="0" fontId="38" fillId="7" borderId="3" xfId="16" applyFont="1" applyFill="1" applyBorder="1" applyAlignment="1">
      <alignment horizontal="center" vertical="center"/>
    </xf>
    <xf numFmtId="0" fontId="38" fillId="7" borderId="11" xfId="16" applyFont="1" applyFill="1" applyBorder="1" applyAlignment="1">
      <alignment horizontal="center" vertical="center"/>
    </xf>
    <xf numFmtId="0" fontId="38" fillId="7" borderId="5" xfId="16" applyFont="1" applyFill="1" applyBorder="1" applyAlignment="1">
      <alignment horizontal="center" vertical="center"/>
    </xf>
    <xf numFmtId="0" fontId="38" fillId="7" borderId="3" xfId="16" applyFont="1" applyFill="1" applyBorder="1" applyAlignment="1">
      <alignment horizontal="center" vertical="center" wrapText="1"/>
    </xf>
    <xf numFmtId="0" fontId="38" fillId="7" borderId="11" xfId="16" applyFont="1" applyFill="1" applyBorder="1" applyAlignment="1">
      <alignment horizontal="center" vertical="center" wrapText="1"/>
    </xf>
    <xf numFmtId="0" fontId="38" fillId="7" borderId="5" xfId="16" applyFont="1" applyFill="1" applyBorder="1" applyAlignment="1">
      <alignment horizontal="center" vertical="center" wrapText="1"/>
    </xf>
    <xf numFmtId="0" fontId="22" fillId="7" borderId="3" xfId="12" applyFont="1" applyFill="1" applyBorder="1" applyAlignment="1">
      <alignment horizontal="center" vertical="center" wrapText="1"/>
    </xf>
    <xf numFmtId="0" fontId="22" fillId="7" borderId="11" xfId="12" applyFont="1" applyFill="1" applyBorder="1" applyAlignment="1">
      <alignment horizontal="center" vertical="center" wrapText="1"/>
    </xf>
    <xf numFmtId="0" fontId="22" fillId="7" borderId="5" xfId="12" applyFont="1" applyFill="1" applyBorder="1" applyAlignment="1">
      <alignment horizontal="center" vertical="center" wrapText="1"/>
    </xf>
    <xf numFmtId="4" fontId="12" fillId="7" borderId="3" xfId="16" applyNumberFormat="1" applyFont="1" applyFill="1" applyBorder="1" applyAlignment="1">
      <alignment horizontal="center" vertical="center" wrapText="1"/>
    </xf>
    <xf numFmtId="4" fontId="12" fillId="7" borderId="11" xfId="16" applyNumberFormat="1" applyFont="1" applyFill="1" applyBorder="1" applyAlignment="1">
      <alignment horizontal="center" vertical="center" wrapText="1"/>
    </xf>
    <xf numFmtId="4" fontId="12" fillId="7" borderId="73" xfId="16" applyNumberFormat="1" applyFont="1" applyFill="1" applyBorder="1" applyAlignment="1">
      <alignment horizontal="center" vertical="center" wrapText="1"/>
    </xf>
    <xf numFmtId="4" fontId="12" fillId="7" borderId="20" xfId="16" applyNumberFormat="1" applyFont="1" applyFill="1" applyBorder="1" applyAlignment="1">
      <alignment horizontal="center" vertical="center" wrapText="1"/>
    </xf>
    <xf numFmtId="0" fontId="54" fillId="0" borderId="0" xfId="5" applyFont="1" applyAlignment="1">
      <alignment horizontal="left" vertical="center" wrapText="1"/>
    </xf>
    <xf numFmtId="0" fontId="52" fillId="0" borderId="0" xfId="5" applyFont="1" applyAlignment="1">
      <alignment horizontal="left" vertical="center" wrapText="1"/>
    </xf>
    <xf numFmtId="0" fontId="54" fillId="0" borderId="28" xfId="5" applyFont="1" applyBorder="1" applyAlignment="1">
      <alignment horizontal="left" vertical="center" wrapText="1"/>
    </xf>
    <xf numFmtId="0" fontId="52" fillId="0" borderId="28" xfId="5" applyFont="1" applyBorder="1" applyAlignment="1">
      <alignment horizontal="left" vertical="center" wrapText="1"/>
    </xf>
    <xf numFmtId="0" fontId="54" fillId="0" borderId="0" xfId="5" applyFont="1" applyBorder="1" applyAlignment="1">
      <alignment horizontal="center" vertical="center" wrapText="1"/>
    </xf>
    <xf numFmtId="0" fontId="53" fillId="0" borderId="2" xfId="5" applyFont="1" applyBorder="1" applyAlignment="1">
      <alignment horizontal="center" vertical="center" wrapText="1"/>
    </xf>
    <xf numFmtId="0" fontId="53" fillId="0" borderId="16" xfId="5" applyFont="1" applyBorder="1" applyAlignment="1">
      <alignment horizontal="center" vertical="center" wrapText="1"/>
    </xf>
    <xf numFmtId="0" fontId="53" fillId="0" borderId="3" xfId="5" applyFont="1" applyBorder="1" applyAlignment="1">
      <alignment horizontal="center" vertical="center" wrapText="1"/>
    </xf>
    <xf numFmtId="0" fontId="53" fillId="0" borderId="11" xfId="5" applyFont="1" applyBorder="1" applyAlignment="1">
      <alignment horizontal="center" vertical="center" wrapText="1"/>
    </xf>
    <xf numFmtId="0" fontId="53" fillId="0" borderId="4" xfId="5" applyFont="1" applyBorder="1" applyAlignment="1">
      <alignment horizontal="center" vertical="center" wrapText="1"/>
    </xf>
    <xf numFmtId="0" fontId="53" fillId="0" borderId="8" xfId="5" applyFont="1" applyBorder="1" applyAlignment="1">
      <alignment horizontal="center" vertical="center" wrapText="1"/>
    </xf>
    <xf numFmtId="0" fontId="54" fillId="0" borderId="1" xfId="5" applyFont="1" applyBorder="1" applyAlignment="1">
      <alignment horizontal="center" vertical="center" wrapText="1"/>
    </xf>
    <xf numFmtId="4" fontId="18" fillId="0" borderId="0" xfId="0" applyNumberFormat="1" applyFont="1" applyAlignment="1">
      <alignment horizontal="right" vertical="center"/>
    </xf>
    <xf numFmtId="0" fontId="0" fillId="0" borderId="55" xfId="0" applyBorder="1" applyAlignment="1"/>
    <xf numFmtId="0" fontId="0" fillId="0" borderId="70" xfId="0" applyBorder="1" applyAlignment="1"/>
    <xf numFmtId="3" fontId="5" fillId="7" borderId="30" xfId="17" applyNumberFormat="1" applyFont="1" applyFill="1" applyBorder="1" applyAlignment="1">
      <alignment horizontal="center" vertical="center"/>
    </xf>
    <xf numFmtId="1" fontId="5" fillId="7" borderId="30" xfId="19" applyNumberFormat="1" applyFont="1" applyFill="1" applyBorder="1" applyAlignment="1">
      <alignment horizontal="center" vertical="center"/>
    </xf>
    <xf numFmtId="0" fontId="5" fillId="7" borderId="30" xfId="6" applyFont="1" applyFill="1" applyBorder="1" applyAlignment="1">
      <alignment horizontal="center" vertical="center"/>
    </xf>
    <xf numFmtId="0" fontId="69" fillId="7" borderId="56" xfId="16" applyFont="1" applyFill="1" applyBorder="1" applyAlignment="1">
      <alignment horizontal="center" vertical="center" wrapText="1"/>
    </xf>
    <xf numFmtId="1" fontId="69" fillId="7" borderId="55" xfId="16" applyNumberFormat="1" applyFont="1" applyFill="1" applyBorder="1" applyAlignment="1">
      <alignment horizontal="center" vertical="center" wrapText="1"/>
    </xf>
    <xf numFmtId="0" fontId="5" fillId="7" borderId="30" xfId="17" applyFont="1" applyFill="1" applyBorder="1" applyAlignment="1">
      <alignment horizontal="center" vertical="center"/>
    </xf>
    <xf numFmtId="0" fontId="69" fillId="7" borderId="56" xfId="16" applyFont="1" applyFill="1" applyBorder="1" applyAlignment="1">
      <alignment horizontal="center" vertical="center" wrapText="1"/>
    </xf>
    <xf numFmtId="0" fontId="69" fillId="7" borderId="55" xfId="16" applyFont="1" applyFill="1" applyBorder="1" applyAlignment="1">
      <alignment horizontal="center" vertical="center" wrapText="1"/>
    </xf>
    <xf numFmtId="1" fontId="69" fillId="7" borderId="30" xfId="16" applyNumberFormat="1" applyFont="1" applyFill="1" applyBorder="1" applyAlignment="1">
      <alignment horizontal="center" vertical="center" wrapText="1"/>
    </xf>
    <xf numFmtId="4" fontId="5" fillId="15" borderId="3" xfId="16" applyNumberFormat="1" applyFont="1" applyFill="1" applyBorder="1" applyAlignment="1">
      <alignment horizontal="right" vertical="center" wrapText="1"/>
    </xf>
    <xf numFmtId="4" fontId="5" fillId="15" borderId="11" xfId="16" applyNumberFormat="1" applyFont="1" applyFill="1" applyBorder="1" applyAlignment="1">
      <alignment horizontal="right" vertical="center" wrapText="1"/>
    </xf>
    <xf numFmtId="3" fontId="5" fillId="0" borderId="3" xfId="6" applyNumberFormat="1" applyFont="1" applyBorder="1" applyAlignment="1">
      <alignment horizontal="center" vertical="center"/>
    </xf>
    <xf numFmtId="4" fontId="5" fillId="0" borderId="3" xfId="0" applyNumberFormat="1" applyFont="1" applyFill="1" applyBorder="1" applyAlignment="1">
      <alignment horizontal="right" vertical="center" wrapText="1"/>
    </xf>
    <xf numFmtId="4" fontId="5" fillId="15" borderId="11" xfId="0" applyNumberFormat="1" applyFont="1" applyFill="1" applyBorder="1" applyAlignment="1">
      <alignment vertical="center"/>
    </xf>
    <xf numFmtId="4" fontId="5" fillId="15" borderId="11" xfId="0" applyNumberFormat="1" applyFont="1" applyFill="1" applyBorder="1" applyAlignment="1">
      <alignment horizontal="right" vertical="center"/>
    </xf>
    <xf numFmtId="4" fontId="5" fillId="15" borderId="11" xfId="6" applyNumberFormat="1" applyFont="1" applyFill="1" applyBorder="1" applyAlignment="1">
      <alignment vertical="center"/>
    </xf>
    <xf numFmtId="4" fontId="5" fillId="15" borderId="11" xfId="6" applyNumberFormat="1" applyFont="1" applyFill="1" applyBorder="1" applyAlignment="1">
      <alignment vertical="center"/>
    </xf>
    <xf numFmtId="4" fontId="5" fillId="15" borderId="11" xfId="0" applyNumberFormat="1" applyFont="1" applyFill="1" applyBorder="1" applyAlignment="1">
      <alignment horizontal="right" vertical="center" wrapText="1"/>
    </xf>
    <xf numFmtId="4" fontId="5" fillId="0" borderId="11" xfId="6" applyNumberFormat="1" applyFont="1" applyBorder="1" applyAlignment="1">
      <alignment horizontal="right" vertical="center"/>
    </xf>
    <xf numFmtId="4" fontId="5" fillId="0" borderId="11" xfId="0" applyNumberFormat="1" applyFont="1" applyFill="1" applyBorder="1" applyAlignment="1">
      <alignment horizontal="right" vertical="center" wrapText="1"/>
    </xf>
    <xf numFmtId="4" fontId="5" fillId="15" borderId="11" xfId="0" applyNumberFormat="1" applyFont="1" applyFill="1" applyBorder="1" applyAlignment="1">
      <alignment horizontal="right" vertical="center" wrapText="1"/>
    </xf>
    <xf numFmtId="4" fontId="5" fillId="15" borderId="5" xfId="0" applyNumberFormat="1" applyFont="1" applyFill="1" applyBorder="1" applyAlignment="1">
      <alignment horizontal="right" vertical="center" wrapText="1"/>
    </xf>
    <xf numFmtId="4" fontId="5" fillId="0" borderId="30" xfId="0" applyNumberFormat="1" applyFont="1" applyFill="1" applyBorder="1" applyAlignment="1">
      <alignment horizontal="right" vertical="center"/>
    </xf>
    <xf numFmtId="4" fontId="3" fillId="9" borderId="11" xfId="0" applyNumberFormat="1" applyFont="1" applyFill="1" applyBorder="1" applyAlignment="1">
      <alignment horizontal="right"/>
    </xf>
    <xf numFmtId="4" fontId="5" fillId="15" borderId="3" xfId="0" applyNumberFormat="1" applyFont="1" applyFill="1" applyBorder="1" applyAlignment="1">
      <alignment vertical="center" wrapText="1"/>
    </xf>
    <xf numFmtId="0" fontId="5" fillId="15" borderId="11" xfId="0" applyNumberFormat="1" applyFont="1" applyFill="1" applyBorder="1" applyAlignment="1">
      <alignment vertical="center" wrapText="1"/>
    </xf>
    <xf numFmtId="4" fontId="5" fillId="15" borderId="11" xfId="0" applyNumberFormat="1" applyFont="1" applyFill="1" applyBorder="1" applyAlignment="1">
      <alignment vertical="center" wrapText="1"/>
    </xf>
    <xf numFmtId="4" fontId="5" fillId="0" borderId="11" xfId="0" applyNumberFormat="1" applyFont="1" applyFill="1" applyBorder="1" applyAlignment="1">
      <alignment vertical="center"/>
    </xf>
    <xf numFmtId="3" fontId="19" fillId="0" borderId="11" xfId="6" applyNumberFormat="1" applyFont="1" applyFill="1" applyBorder="1" applyAlignment="1">
      <alignment horizontal="center" vertical="center"/>
    </xf>
    <xf numFmtId="4" fontId="5" fillId="15" borderId="11" xfId="6" applyNumberFormat="1" applyFont="1" applyFill="1" applyBorder="1" applyAlignment="1">
      <alignment horizontal="right" vertical="center"/>
    </xf>
    <xf numFmtId="4" fontId="5" fillId="0" borderId="11" xfId="6" applyNumberFormat="1" applyFont="1" applyBorder="1" applyAlignment="1">
      <alignment vertical="center"/>
    </xf>
    <xf numFmtId="4" fontId="5" fillId="0" borderId="11" xfId="6" applyNumberFormat="1" applyFont="1" applyBorder="1" applyAlignment="1">
      <alignment vertical="center"/>
    </xf>
    <xf numFmtId="4" fontId="5" fillId="15" borderId="11" xfId="0" applyNumberFormat="1" applyFont="1" applyFill="1" applyBorder="1" applyAlignment="1">
      <alignment vertical="center" wrapText="1"/>
    </xf>
    <xf numFmtId="4" fontId="5" fillId="0" borderId="11" xfId="0" applyNumberFormat="1" applyFont="1" applyFill="1" applyBorder="1" applyAlignment="1">
      <alignment horizontal="right" vertical="center" wrapText="1"/>
    </xf>
    <xf numFmtId="0" fontId="5" fillId="0" borderId="11" xfId="0" applyNumberFormat="1" applyFont="1" applyFill="1" applyBorder="1" applyAlignment="1">
      <alignment horizontal="right" vertical="center" wrapText="1"/>
    </xf>
    <xf numFmtId="4" fontId="5" fillId="15" borderId="5" xfId="0" applyNumberFormat="1" applyFont="1" applyFill="1" applyBorder="1" applyAlignment="1">
      <alignment vertical="center" wrapText="1"/>
    </xf>
    <xf numFmtId="4" fontId="18" fillId="0" borderId="0" xfId="0" applyNumberFormat="1" applyFont="1" applyAlignment="1">
      <alignment horizontal="right"/>
    </xf>
  </cellXfs>
  <cellStyles count="23">
    <cellStyle name="Binlik Ayracı_2005-2006 çalışmaları icmal tablolarına ait formatlar" xfId="2"/>
    <cellStyle name="Binlik Ayracı_ADANA KOYDES_IS_ICMAL_TABLOSU19(1).12.2006" xfId="3"/>
    <cellStyle name="Comma" xfId="1" builtinId="3"/>
    <cellStyle name="Hyperlink" xfId="4" builtinId="8"/>
    <cellStyle name="Normal" xfId="0" builtinId="0"/>
    <cellStyle name="Normal 2" xfId="5"/>
    <cellStyle name="Normal 3" xfId="6"/>
    <cellStyle name="Normal 3_2012_yili_koydes_izleme_formati" xfId="7"/>
    <cellStyle name="Normal 7" xfId="8"/>
    <cellStyle name="Normal 9" xfId="9"/>
    <cellStyle name="Normal_2. ETAP Susuz köy 25 TRİLYON" xfId="10"/>
    <cellStyle name="Normal_2005-2006 çalışmaları icmal tablolarına ait formatlar" xfId="11"/>
    <cellStyle name="Normal_2011 YILI KÖYDES İZLEME FORMATI" xfId="12"/>
    <cellStyle name="Normal_2011_yili_koydes_izleme_formati" xfId="13"/>
    <cellStyle name="Normal_2012_yili_koydes_izleme_formati" xfId="14"/>
    <cellStyle name="Normal_ADANA KOYDES_IS_ICMAL_TABLOSU19(1).12.2006" xfId="15"/>
    <cellStyle name="Normal_AMASYA KÖYDES 2006-2007 İZLEME TABLOLARIbakanlık Temmuz" xfId="16"/>
    <cellStyle name="Normal_BİRİNCİ DERECE HAM VE TESVİYE YOLLAR" xfId="17"/>
    <cellStyle name="Normal_EK_I_II_ III" xfId="18"/>
    <cellStyle name="Normal_TABLO 2 PINARBAŞI" xfId="19"/>
    <cellStyle name="Percent" xfId="22" builtinId="5"/>
    <cellStyle name="Virgül [0]_ENV_YOL" xfId="20"/>
    <cellStyle name="Virgül_ENV_YOL"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0</xdr:colOff>
      <xdr:row>4</xdr:row>
      <xdr:rowOff>0</xdr:rowOff>
    </xdr:to>
    <xdr:sp macro="" textlink="">
      <xdr:nvSpPr>
        <xdr:cNvPr id="3862363" name="Line 1">
          <a:extLst>
            <a:ext uri="{FF2B5EF4-FFF2-40B4-BE49-F238E27FC236}">
              <a16:creationId xmlns:a16="http://schemas.microsoft.com/office/drawing/2014/main" id="{6B4FCD8D-12DB-4DE3-AAB3-D9A571BFECF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64" name="Line 2">
          <a:extLst>
            <a:ext uri="{FF2B5EF4-FFF2-40B4-BE49-F238E27FC236}">
              <a16:creationId xmlns:a16="http://schemas.microsoft.com/office/drawing/2014/main" id="{9AB50357-4F11-4F7E-A86E-89FCFFD77ED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65" name="Line 3">
          <a:extLst>
            <a:ext uri="{FF2B5EF4-FFF2-40B4-BE49-F238E27FC236}">
              <a16:creationId xmlns:a16="http://schemas.microsoft.com/office/drawing/2014/main" id="{6EB5F313-A47E-4401-B473-2AE66B3EAEF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66" name="Line 4">
          <a:extLst>
            <a:ext uri="{FF2B5EF4-FFF2-40B4-BE49-F238E27FC236}">
              <a16:creationId xmlns:a16="http://schemas.microsoft.com/office/drawing/2014/main" id="{E320405C-8925-4644-AF4E-F983DADAFB8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67" name="Line 5">
          <a:extLst>
            <a:ext uri="{FF2B5EF4-FFF2-40B4-BE49-F238E27FC236}">
              <a16:creationId xmlns:a16="http://schemas.microsoft.com/office/drawing/2014/main" id="{E769406B-8AE6-4773-9366-AA04E258973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68" name="Line 6">
          <a:extLst>
            <a:ext uri="{FF2B5EF4-FFF2-40B4-BE49-F238E27FC236}">
              <a16:creationId xmlns:a16="http://schemas.microsoft.com/office/drawing/2014/main" id="{27D95E83-F154-4174-B1F6-0099DFBB43B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69" name="Line 7">
          <a:extLst>
            <a:ext uri="{FF2B5EF4-FFF2-40B4-BE49-F238E27FC236}">
              <a16:creationId xmlns:a16="http://schemas.microsoft.com/office/drawing/2014/main" id="{9475EB7F-3B06-4971-9645-25603DB4A26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70" name="Line 8">
          <a:extLst>
            <a:ext uri="{FF2B5EF4-FFF2-40B4-BE49-F238E27FC236}">
              <a16:creationId xmlns:a16="http://schemas.microsoft.com/office/drawing/2014/main" id="{A6CE616C-CA64-4495-88AA-DB77AEEF7F4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71" name="Line 9">
          <a:extLst>
            <a:ext uri="{FF2B5EF4-FFF2-40B4-BE49-F238E27FC236}">
              <a16:creationId xmlns:a16="http://schemas.microsoft.com/office/drawing/2014/main" id="{CB819CEB-F8D0-436B-B845-AF32F78C5E3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72" name="Line 10">
          <a:extLst>
            <a:ext uri="{FF2B5EF4-FFF2-40B4-BE49-F238E27FC236}">
              <a16:creationId xmlns:a16="http://schemas.microsoft.com/office/drawing/2014/main" id="{CFC2A858-E513-45A0-8AD6-E4A6C726A49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73" name="Line 11">
          <a:extLst>
            <a:ext uri="{FF2B5EF4-FFF2-40B4-BE49-F238E27FC236}">
              <a16:creationId xmlns:a16="http://schemas.microsoft.com/office/drawing/2014/main" id="{76077693-A812-4071-B3CF-D8ACD62287A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74" name="Line 12">
          <a:extLst>
            <a:ext uri="{FF2B5EF4-FFF2-40B4-BE49-F238E27FC236}">
              <a16:creationId xmlns:a16="http://schemas.microsoft.com/office/drawing/2014/main" id="{16A19F73-C884-4889-9338-2EA0079C626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75" name="Line 13">
          <a:extLst>
            <a:ext uri="{FF2B5EF4-FFF2-40B4-BE49-F238E27FC236}">
              <a16:creationId xmlns:a16="http://schemas.microsoft.com/office/drawing/2014/main" id="{9A1CA267-58D3-4D67-B474-B1D29D882CE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76" name="Line 14">
          <a:extLst>
            <a:ext uri="{FF2B5EF4-FFF2-40B4-BE49-F238E27FC236}">
              <a16:creationId xmlns:a16="http://schemas.microsoft.com/office/drawing/2014/main" id="{F11A105D-E343-477D-B3FB-3262661BED7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77" name="Line 15">
          <a:extLst>
            <a:ext uri="{FF2B5EF4-FFF2-40B4-BE49-F238E27FC236}">
              <a16:creationId xmlns:a16="http://schemas.microsoft.com/office/drawing/2014/main" id="{BDDC2060-CFC5-4E12-9BC0-D9EEA2D9412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78" name="Line 16">
          <a:extLst>
            <a:ext uri="{FF2B5EF4-FFF2-40B4-BE49-F238E27FC236}">
              <a16:creationId xmlns:a16="http://schemas.microsoft.com/office/drawing/2014/main" id="{4473C05D-AFFB-42DA-94D0-EA4FF4A842C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79" name="Line 17">
          <a:extLst>
            <a:ext uri="{FF2B5EF4-FFF2-40B4-BE49-F238E27FC236}">
              <a16:creationId xmlns:a16="http://schemas.microsoft.com/office/drawing/2014/main" id="{5C7C7B86-F444-4221-9860-4070E7EA4AA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80" name="Line 18">
          <a:extLst>
            <a:ext uri="{FF2B5EF4-FFF2-40B4-BE49-F238E27FC236}">
              <a16:creationId xmlns:a16="http://schemas.microsoft.com/office/drawing/2014/main" id="{D18DC952-8B69-43ED-BEE0-8672BC8EF15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81" name="Line 19">
          <a:extLst>
            <a:ext uri="{FF2B5EF4-FFF2-40B4-BE49-F238E27FC236}">
              <a16:creationId xmlns:a16="http://schemas.microsoft.com/office/drawing/2014/main" id="{47A8E019-D78F-4A98-AAA1-E10382DCCFB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82" name="Line 20">
          <a:extLst>
            <a:ext uri="{FF2B5EF4-FFF2-40B4-BE49-F238E27FC236}">
              <a16:creationId xmlns:a16="http://schemas.microsoft.com/office/drawing/2014/main" id="{752AA24B-75A4-42F6-A32D-90F93D37765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83" name="Line 21">
          <a:extLst>
            <a:ext uri="{FF2B5EF4-FFF2-40B4-BE49-F238E27FC236}">
              <a16:creationId xmlns:a16="http://schemas.microsoft.com/office/drawing/2014/main" id="{7C1DD4DF-0383-4C0F-8EA8-70A58E206DD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84" name="Line 22">
          <a:extLst>
            <a:ext uri="{FF2B5EF4-FFF2-40B4-BE49-F238E27FC236}">
              <a16:creationId xmlns:a16="http://schemas.microsoft.com/office/drawing/2014/main" id="{EF2FCB39-469B-4F02-807A-7C6917BED72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85" name="Line 23">
          <a:extLst>
            <a:ext uri="{FF2B5EF4-FFF2-40B4-BE49-F238E27FC236}">
              <a16:creationId xmlns:a16="http://schemas.microsoft.com/office/drawing/2014/main" id="{FE6E921D-678A-45A2-BF27-2BFA3FCF019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86" name="Line 24">
          <a:extLst>
            <a:ext uri="{FF2B5EF4-FFF2-40B4-BE49-F238E27FC236}">
              <a16:creationId xmlns:a16="http://schemas.microsoft.com/office/drawing/2014/main" id="{5EE0B226-02AB-434A-9AB8-00230564F6A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87" name="Line 25">
          <a:extLst>
            <a:ext uri="{FF2B5EF4-FFF2-40B4-BE49-F238E27FC236}">
              <a16:creationId xmlns:a16="http://schemas.microsoft.com/office/drawing/2014/main" id="{64772E1C-24C6-4DA8-BE87-05C448DB649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88" name="Line 26">
          <a:extLst>
            <a:ext uri="{FF2B5EF4-FFF2-40B4-BE49-F238E27FC236}">
              <a16:creationId xmlns:a16="http://schemas.microsoft.com/office/drawing/2014/main" id="{A1B0427E-8BF2-43E9-A28C-0500C40951C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89" name="Line 27">
          <a:extLst>
            <a:ext uri="{FF2B5EF4-FFF2-40B4-BE49-F238E27FC236}">
              <a16:creationId xmlns:a16="http://schemas.microsoft.com/office/drawing/2014/main" id="{444F1E60-7543-4E80-8763-5CD173C6BDB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90" name="Line 28">
          <a:extLst>
            <a:ext uri="{FF2B5EF4-FFF2-40B4-BE49-F238E27FC236}">
              <a16:creationId xmlns:a16="http://schemas.microsoft.com/office/drawing/2014/main" id="{0614D906-4A51-4B8D-B39D-97154D45001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91" name="Line 29">
          <a:extLst>
            <a:ext uri="{FF2B5EF4-FFF2-40B4-BE49-F238E27FC236}">
              <a16:creationId xmlns:a16="http://schemas.microsoft.com/office/drawing/2014/main" id="{FAC6DEE8-30E6-493C-9D5A-A1C0132ECF2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92" name="Line 30">
          <a:extLst>
            <a:ext uri="{FF2B5EF4-FFF2-40B4-BE49-F238E27FC236}">
              <a16:creationId xmlns:a16="http://schemas.microsoft.com/office/drawing/2014/main" id="{AD0A3336-CB55-4510-B822-D2C4E9C7A26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93" name="Line 31">
          <a:extLst>
            <a:ext uri="{FF2B5EF4-FFF2-40B4-BE49-F238E27FC236}">
              <a16:creationId xmlns:a16="http://schemas.microsoft.com/office/drawing/2014/main" id="{8293AD23-6605-4DA8-846C-B4B74BE6D8B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94" name="Line 32">
          <a:extLst>
            <a:ext uri="{FF2B5EF4-FFF2-40B4-BE49-F238E27FC236}">
              <a16:creationId xmlns:a16="http://schemas.microsoft.com/office/drawing/2014/main" id="{DCC8E685-B041-44DB-8EB6-E4440F6CE6D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95" name="Line 33">
          <a:extLst>
            <a:ext uri="{FF2B5EF4-FFF2-40B4-BE49-F238E27FC236}">
              <a16:creationId xmlns:a16="http://schemas.microsoft.com/office/drawing/2014/main" id="{A1DA0093-6C65-494D-855A-E389010EEE9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96" name="Line 34">
          <a:extLst>
            <a:ext uri="{FF2B5EF4-FFF2-40B4-BE49-F238E27FC236}">
              <a16:creationId xmlns:a16="http://schemas.microsoft.com/office/drawing/2014/main" id="{3825C49A-373F-4C1B-B013-1C848C76A7B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97" name="Line 35">
          <a:extLst>
            <a:ext uri="{FF2B5EF4-FFF2-40B4-BE49-F238E27FC236}">
              <a16:creationId xmlns:a16="http://schemas.microsoft.com/office/drawing/2014/main" id="{D273620D-0AA5-40D9-B134-D2D009BA582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98" name="Line 36">
          <a:extLst>
            <a:ext uri="{FF2B5EF4-FFF2-40B4-BE49-F238E27FC236}">
              <a16:creationId xmlns:a16="http://schemas.microsoft.com/office/drawing/2014/main" id="{8C7DF48C-2680-44AD-A09B-530511CC74F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399" name="Line 37">
          <a:extLst>
            <a:ext uri="{FF2B5EF4-FFF2-40B4-BE49-F238E27FC236}">
              <a16:creationId xmlns:a16="http://schemas.microsoft.com/office/drawing/2014/main" id="{1A6BBA32-1BF6-4929-B72E-A3744A23EDB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00" name="Line 38">
          <a:extLst>
            <a:ext uri="{FF2B5EF4-FFF2-40B4-BE49-F238E27FC236}">
              <a16:creationId xmlns:a16="http://schemas.microsoft.com/office/drawing/2014/main" id="{CCF71514-A4F6-43DC-8475-F28D9BEF740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01" name="Line 39">
          <a:extLst>
            <a:ext uri="{FF2B5EF4-FFF2-40B4-BE49-F238E27FC236}">
              <a16:creationId xmlns:a16="http://schemas.microsoft.com/office/drawing/2014/main" id="{314EA1BE-76B1-4039-899F-A11AF029C33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02" name="Line 40">
          <a:extLst>
            <a:ext uri="{FF2B5EF4-FFF2-40B4-BE49-F238E27FC236}">
              <a16:creationId xmlns:a16="http://schemas.microsoft.com/office/drawing/2014/main" id="{79EF073D-350C-4E09-BF8E-65BAA9D6E7A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03" name="Line 41">
          <a:extLst>
            <a:ext uri="{FF2B5EF4-FFF2-40B4-BE49-F238E27FC236}">
              <a16:creationId xmlns:a16="http://schemas.microsoft.com/office/drawing/2014/main" id="{D5E487C0-2ED3-40A6-AC53-F1640D41DB6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04" name="Line 42">
          <a:extLst>
            <a:ext uri="{FF2B5EF4-FFF2-40B4-BE49-F238E27FC236}">
              <a16:creationId xmlns:a16="http://schemas.microsoft.com/office/drawing/2014/main" id="{8D8F3CF2-BA69-4C96-9E6D-599BA911820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05" name="Line 43">
          <a:extLst>
            <a:ext uri="{FF2B5EF4-FFF2-40B4-BE49-F238E27FC236}">
              <a16:creationId xmlns:a16="http://schemas.microsoft.com/office/drawing/2014/main" id="{7292660A-BC30-4500-A3F0-26353D6CE89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06" name="Line 44">
          <a:extLst>
            <a:ext uri="{FF2B5EF4-FFF2-40B4-BE49-F238E27FC236}">
              <a16:creationId xmlns:a16="http://schemas.microsoft.com/office/drawing/2014/main" id="{BB3A925D-18F1-4033-8671-42E9316D728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07" name="Line 45">
          <a:extLst>
            <a:ext uri="{FF2B5EF4-FFF2-40B4-BE49-F238E27FC236}">
              <a16:creationId xmlns:a16="http://schemas.microsoft.com/office/drawing/2014/main" id="{7F8FABFA-C541-4559-BEBE-29EE8E650E7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08" name="Line 46">
          <a:extLst>
            <a:ext uri="{FF2B5EF4-FFF2-40B4-BE49-F238E27FC236}">
              <a16:creationId xmlns:a16="http://schemas.microsoft.com/office/drawing/2014/main" id="{42535EFF-528E-43BF-9398-F59E5CC31B2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09" name="Line 47">
          <a:extLst>
            <a:ext uri="{FF2B5EF4-FFF2-40B4-BE49-F238E27FC236}">
              <a16:creationId xmlns:a16="http://schemas.microsoft.com/office/drawing/2014/main" id="{890B7B35-2315-4473-A0FF-680B1DD780B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10" name="Line 48">
          <a:extLst>
            <a:ext uri="{FF2B5EF4-FFF2-40B4-BE49-F238E27FC236}">
              <a16:creationId xmlns:a16="http://schemas.microsoft.com/office/drawing/2014/main" id="{EF363D12-48E9-46D6-862F-D8CFFF07846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11" name="Line 49">
          <a:extLst>
            <a:ext uri="{FF2B5EF4-FFF2-40B4-BE49-F238E27FC236}">
              <a16:creationId xmlns:a16="http://schemas.microsoft.com/office/drawing/2014/main" id="{ACE20F7F-07D8-437C-862E-9E3D87E1DCF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12" name="Line 50">
          <a:extLst>
            <a:ext uri="{FF2B5EF4-FFF2-40B4-BE49-F238E27FC236}">
              <a16:creationId xmlns:a16="http://schemas.microsoft.com/office/drawing/2014/main" id="{A3CA7E76-0614-426A-A5A8-C3703A07E6A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13" name="Line 51">
          <a:extLst>
            <a:ext uri="{FF2B5EF4-FFF2-40B4-BE49-F238E27FC236}">
              <a16:creationId xmlns:a16="http://schemas.microsoft.com/office/drawing/2014/main" id="{AAC45074-682F-4379-9676-11FAF3CF7D6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14" name="Line 52">
          <a:extLst>
            <a:ext uri="{FF2B5EF4-FFF2-40B4-BE49-F238E27FC236}">
              <a16:creationId xmlns:a16="http://schemas.microsoft.com/office/drawing/2014/main" id="{71CBA9BB-F44B-4B0B-8D59-F52F75E17FF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15" name="Line 53">
          <a:extLst>
            <a:ext uri="{FF2B5EF4-FFF2-40B4-BE49-F238E27FC236}">
              <a16:creationId xmlns:a16="http://schemas.microsoft.com/office/drawing/2014/main" id="{EDE5557B-56C0-4CD4-B470-7BC41EAE92E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16" name="Line 54">
          <a:extLst>
            <a:ext uri="{FF2B5EF4-FFF2-40B4-BE49-F238E27FC236}">
              <a16:creationId xmlns:a16="http://schemas.microsoft.com/office/drawing/2014/main" id="{29043AB1-0A7B-4369-AF7D-8896F8783F3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17" name="Line 55">
          <a:extLst>
            <a:ext uri="{FF2B5EF4-FFF2-40B4-BE49-F238E27FC236}">
              <a16:creationId xmlns:a16="http://schemas.microsoft.com/office/drawing/2014/main" id="{1CDB2CCE-DF4D-4E15-AEFA-97497E6DE2F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18" name="Line 56">
          <a:extLst>
            <a:ext uri="{FF2B5EF4-FFF2-40B4-BE49-F238E27FC236}">
              <a16:creationId xmlns:a16="http://schemas.microsoft.com/office/drawing/2014/main" id="{58B56020-93B2-41AC-BB3D-27748E29910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19" name="Line 57">
          <a:extLst>
            <a:ext uri="{FF2B5EF4-FFF2-40B4-BE49-F238E27FC236}">
              <a16:creationId xmlns:a16="http://schemas.microsoft.com/office/drawing/2014/main" id="{890DD733-7394-49A4-9255-202E2C11250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20" name="Line 58">
          <a:extLst>
            <a:ext uri="{FF2B5EF4-FFF2-40B4-BE49-F238E27FC236}">
              <a16:creationId xmlns:a16="http://schemas.microsoft.com/office/drawing/2014/main" id="{779750E1-C64B-4F0A-8F4D-767FDC64D64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21" name="Line 59">
          <a:extLst>
            <a:ext uri="{FF2B5EF4-FFF2-40B4-BE49-F238E27FC236}">
              <a16:creationId xmlns:a16="http://schemas.microsoft.com/office/drawing/2014/main" id="{CF652BE9-05FF-4990-B16D-64431E9840D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22" name="Line 60">
          <a:extLst>
            <a:ext uri="{FF2B5EF4-FFF2-40B4-BE49-F238E27FC236}">
              <a16:creationId xmlns:a16="http://schemas.microsoft.com/office/drawing/2014/main" id="{EB314AA4-87B7-4191-BEA0-9A44BB140D3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23" name="Line 61">
          <a:extLst>
            <a:ext uri="{FF2B5EF4-FFF2-40B4-BE49-F238E27FC236}">
              <a16:creationId xmlns:a16="http://schemas.microsoft.com/office/drawing/2014/main" id="{BBF3821D-695F-4B16-8308-2B039831BAB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24" name="Line 62">
          <a:extLst>
            <a:ext uri="{FF2B5EF4-FFF2-40B4-BE49-F238E27FC236}">
              <a16:creationId xmlns:a16="http://schemas.microsoft.com/office/drawing/2014/main" id="{B4B1ADF4-1A2D-4E94-B2A6-4FB63DE992D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25" name="Line 63">
          <a:extLst>
            <a:ext uri="{FF2B5EF4-FFF2-40B4-BE49-F238E27FC236}">
              <a16:creationId xmlns:a16="http://schemas.microsoft.com/office/drawing/2014/main" id="{8AA82528-3EE2-485E-9327-66383AB4F9B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26" name="Line 64">
          <a:extLst>
            <a:ext uri="{FF2B5EF4-FFF2-40B4-BE49-F238E27FC236}">
              <a16:creationId xmlns:a16="http://schemas.microsoft.com/office/drawing/2014/main" id="{59457278-C707-42FC-A9A0-00BB1BE2651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27" name="Line 65">
          <a:extLst>
            <a:ext uri="{FF2B5EF4-FFF2-40B4-BE49-F238E27FC236}">
              <a16:creationId xmlns:a16="http://schemas.microsoft.com/office/drawing/2014/main" id="{DCD104D1-305A-47D9-BBFA-9069BEFDBC0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28" name="Line 66">
          <a:extLst>
            <a:ext uri="{FF2B5EF4-FFF2-40B4-BE49-F238E27FC236}">
              <a16:creationId xmlns:a16="http://schemas.microsoft.com/office/drawing/2014/main" id="{322353CD-B37C-4D7A-A789-866D9B5B719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29" name="Line 67">
          <a:extLst>
            <a:ext uri="{FF2B5EF4-FFF2-40B4-BE49-F238E27FC236}">
              <a16:creationId xmlns:a16="http://schemas.microsoft.com/office/drawing/2014/main" id="{695656F6-6637-4DFA-A5C9-1310DD5171B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30" name="Line 68">
          <a:extLst>
            <a:ext uri="{FF2B5EF4-FFF2-40B4-BE49-F238E27FC236}">
              <a16:creationId xmlns:a16="http://schemas.microsoft.com/office/drawing/2014/main" id="{8967EECD-F88A-4433-B510-B141CC3D81D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31" name="Line 69">
          <a:extLst>
            <a:ext uri="{FF2B5EF4-FFF2-40B4-BE49-F238E27FC236}">
              <a16:creationId xmlns:a16="http://schemas.microsoft.com/office/drawing/2014/main" id="{EE515D2F-6934-4F74-8099-577AABD59A9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32" name="Line 70">
          <a:extLst>
            <a:ext uri="{FF2B5EF4-FFF2-40B4-BE49-F238E27FC236}">
              <a16:creationId xmlns:a16="http://schemas.microsoft.com/office/drawing/2014/main" id="{C55C6A54-469A-4AE6-A08E-82D8C6CE8F2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33" name="Line 71">
          <a:extLst>
            <a:ext uri="{FF2B5EF4-FFF2-40B4-BE49-F238E27FC236}">
              <a16:creationId xmlns:a16="http://schemas.microsoft.com/office/drawing/2014/main" id="{486CCDB0-875A-4DC3-85E2-AB98C083BFA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34" name="Line 72">
          <a:extLst>
            <a:ext uri="{FF2B5EF4-FFF2-40B4-BE49-F238E27FC236}">
              <a16:creationId xmlns:a16="http://schemas.microsoft.com/office/drawing/2014/main" id="{C8F41C58-B3FF-4AEC-A4F5-81730922268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35" name="Line 73">
          <a:extLst>
            <a:ext uri="{FF2B5EF4-FFF2-40B4-BE49-F238E27FC236}">
              <a16:creationId xmlns:a16="http://schemas.microsoft.com/office/drawing/2014/main" id="{93A4AA1B-CDEE-448C-BE28-202E9B98E0D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36" name="Line 74">
          <a:extLst>
            <a:ext uri="{FF2B5EF4-FFF2-40B4-BE49-F238E27FC236}">
              <a16:creationId xmlns:a16="http://schemas.microsoft.com/office/drawing/2014/main" id="{6EE0953C-991E-44AB-AF97-9A335D9B598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37" name="Line 75">
          <a:extLst>
            <a:ext uri="{FF2B5EF4-FFF2-40B4-BE49-F238E27FC236}">
              <a16:creationId xmlns:a16="http://schemas.microsoft.com/office/drawing/2014/main" id="{4347386A-D95A-48D5-9320-CE71EB7929D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38" name="Line 76">
          <a:extLst>
            <a:ext uri="{FF2B5EF4-FFF2-40B4-BE49-F238E27FC236}">
              <a16:creationId xmlns:a16="http://schemas.microsoft.com/office/drawing/2014/main" id="{558F23B4-544A-487D-AFB0-593943D286F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39" name="Line 77">
          <a:extLst>
            <a:ext uri="{FF2B5EF4-FFF2-40B4-BE49-F238E27FC236}">
              <a16:creationId xmlns:a16="http://schemas.microsoft.com/office/drawing/2014/main" id="{50007BCD-0E9B-4FA2-A673-9B3010CB868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40" name="Line 78">
          <a:extLst>
            <a:ext uri="{FF2B5EF4-FFF2-40B4-BE49-F238E27FC236}">
              <a16:creationId xmlns:a16="http://schemas.microsoft.com/office/drawing/2014/main" id="{3C2B95BF-6968-4DF1-B584-40F185AB40C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41" name="Line 79">
          <a:extLst>
            <a:ext uri="{FF2B5EF4-FFF2-40B4-BE49-F238E27FC236}">
              <a16:creationId xmlns:a16="http://schemas.microsoft.com/office/drawing/2014/main" id="{2523DA2B-9F25-4D9F-8094-BFB1CF4B6D3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42" name="Line 80">
          <a:extLst>
            <a:ext uri="{FF2B5EF4-FFF2-40B4-BE49-F238E27FC236}">
              <a16:creationId xmlns:a16="http://schemas.microsoft.com/office/drawing/2014/main" id="{E5718EFB-A40B-448C-B02A-53A2CC31559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43" name="Line 81">
          <a:extLst>
            <a:ext uri="{FF2B5EF4-FFF2-40B4-BE49-F238E27FC236}">
              <a16:creationId xmlns:a16="http://schemas.microsoft.com/office/drawing/2014/main" id="{2D8EF7BA-42B2-46D2-B205-123D5268AA6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44" name="Line 82">
          <a:extLst>
            <a:ext uri="{FF2B5EF4-FFF2-40B4-BE49-F238E27FC236}">
              <a16:creationId xmlns:a16="http://schemas.microsoft.com/office/drawing/2014/main" id="{1BA974BE-76F7-4631-B2DE-88F5BACFCF7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45" name="Line 83">
          <a:extLst>
            <a:ext uri="{FF2B5EF4-FFF2-40B4-BE49-F238E27FC236}">
              <a16:creationId xmlns:a16="http://schemas.microsoft.com/office/drawing/2014/main" id="{FF0FF8AD-08B7-451A-A69D-3530C0EDACF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46" name="Line 84">
          <a:extLst>
            <a:ext uri="{FF2B5EF4-FFF2-40B4-BE49-F238E27FC236}">
              <a16:creationId xmlns:a16="http://schemas.microsoft.com/office/drawing/2014/main" id="{1FC45748-E53E-4FCB-9A4D-7EC989EFA89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47" name="Line 85">
          <a:extLst>
            <a:ext uri="{FF2B5EF4-FFF2-40B4-BE49-F238E27FC236}">
              <a16:creationId xmlns:a16="http://schemas.microsoft.com/office/drawing/2014/main" id="{4A9884B0-5396-4B69-8A74-90D1BD50F83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48" name="Line 86">
          <a:extLst>
            <a:ext uri="{FF2B5EF4-FFF2-40B4-BE49-F238E27FC236}">
              <a16:creationId xmlns:a16="http://schemas.microsoft.com/office/drawing/2014/main" id="{2B7C28BE-5E5A-4304-BB16-B7567D45136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49" name="Line 87">
          <a:extLst>
            <a:ext uri="{FF2B5EF4-FFF2-40B4-BE49-F238E27FC236}">
              <a16:creationId xmlns:a16="http://schemas.microsoft.com/office/drawing/2014/main" id="{072B805E-BFE1-4D19-A040-A9F2591F5B6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50" name="Line 88">
          <a:extLst>
            <a:ext uri="{FF2B5EF4-FFF2-40B4-BE49-F238E27FC236}">
              <a16:creationId xmlns:a16="http://schemas.microsoft.com/office/drawing/2014/main" id="{5EF4D084-62AB-4FCF-945D-C156D336286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51" name="Line 89">
          <a:extLst>
            <a:ext uri="{FF2B5EF4-FFF2-40B4-BE49-F238E27FC236}">
              <a16:creationId xmlns:a16="http://schemas.microsoft.com/office/drawing/2014/main" id="{DABD0283-EDBB-4EE1-B305-EE1B227011E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52" name="Line 90">
          <a:extLst>
            <a:ext uri="{FF2B5EF4-FFF2-40B4-BE49-F238E27FC236}">
              <a16:creationId xmlns:a16="http://schemas.microsoft.com/office/drawing/2014/main" id="{533C83C1-7472-4C38-A849-761F6A7636C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53" name="Line 91">
          <a:extLst>
            <a:ext uri="{FF2B5EF4-FFF2-40B4-BE49-F238E27FC236}">
              <a16:creationId xmlns:a16="http://schemas.microsoft.com/office/drawing/2014/main" id="{7CD42155-6588-480E-B1C8-2793431E9A7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54" name="Line 92">
          <a:extLst>
            <a:ext uri="{FF2B5EF4-FFF2-40B4-BE49-F238E27FC236}">
              <a16:creationId xmlns:a16="http://schemas.microsoft.com/office/drawing/2014/main" id="{F99FEFEA-C1FD-4B81-9069-4589C0F161D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55" name="Line 93">
          <a:extLst>
            <a:ext uri="{FF2B5EF4-FFF2-40B4-BE49-F238E27FC236}">
              <a16:creationId xmlns:a16="http://schemas.microsoft.com/office/drawing/2014/main" id="{EE6F065E-4D98-4F78-BD4D-4DC2FFD3C08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56" name="Line 94">
          <a:extLst>
            <a:ext uri="{FF2B5EF4-FFF2-40B4-BE49-F238E27FC236}">
              <a16:creationId xmlns:a16="http://schemas.microsoft.com/office/drawing/2014/main" id="{B511A71C-9A52-4F84-84FA-09E38AA48E0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57" name="Line 95">
          <a:extLst>
            <a:ext uri="{FF2B5EF4-FFF2-40B4-BE49-F238E27FC236}">
              <a16:creationId xmlns:a16="http://schemas.microsoft.com/office/drawing/2014/main" id="{538C0309-7D66-4D67-AD14-B96866DC90E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58" name="Line 96">
          <a:extLst>
            <a:ext uri="{FF2B5EF4-FFF2-40B4-BE49-F238E27FC236}">
              <a16:creationId xmlns:a16="http://schemas.microsoft.com/office/drawing/2014/main" id="{C705B6E8-54CC-4BEF-B7B4-6BAAED3AC46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59" name="Line 97">
          <a:extLst>
            <a:ext uri="{FF2B5EF4-FFF2-40B4-BE49-F238E27FC236}">
              <a16:creationId xmlns:a16="http://schemas.microsoft.com/office/drawing/2014/main" id="{F3386A0E-7081-4F18-82DB-BA76DF17048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60" name="Line 98">
          <a:extLst>
            <a:ext uri="{FF2B5EF4-FFF2-40B4-BE49-F238E27FC236}">
              <a16:creationId xmlns:a16="http://schemas.microsoft.com/office/drawing/2014/main" id="{4C07C0E4-F807-4254-B8C3-5E3991EC0B9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61" name="Line 99">
          <a:extLst>
            <a:ext uri="{FF2B5EF4-FFF2-40B4-BE49-F238E27FC236}">
              <a16:creationId xmlns:a16="http://schemas.microsoft.com/office/drawing/2014/main" id="{5054BAFD-5AD9-4873-AF8A-F7723E05F3A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62" name="Line 100">
          <a:extLst>
            <a:ext uri="{FF2B5EF4-FFF2-40B4-BE49-F238E27FC236}">
              <a16:creationId xmlns:a16="http://schemas.microsoft.com/office/drawing/2014/main" id="{03CA33F2-D0C5-4F7F-8421-E791A3BB3C1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63" name="Line 101">
          <a:extLst>
            <a:ext uri="{FF2B5EF4-FFF2-40B4-BE49-F238E27FC236}">
              <a16:creationId xmlns:a16="http://schemas.microsoft.com/office/drawing/2014/main" id="{051755ED-456A-47BC-B4A3-3BD3A246FC2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64" name="Line 102">
          <a:extLst>
            <a:ext uri="{FF2B5EF4-FFF2-40B4-BE49-F238E27FC236}">
              <a16:creationId xmlns:a16="http://schemas.microsoft.com/office/drawing/2014/main" id="{AC346798-2824-40F6-8850-4DF2DFE9F50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65" name="Line 103">
          <a:extLst>
            <a:ext uri="{FF2B5EF4-FFF2-40B4-BE49-F238E27FC236}">
              <a16:creationId xmlns:a16="http://schemas.microsoft.com/office/drawing/2014/main" id="{99670F48-E9F7-465E-A70B-2EAAC5FB695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66" name="Line 104">
          <a:extLst>
            <a:ext uri="{FF2B5EF4-FFF2-40B4-BE49-F238E27FC236}">
              <a16:creationId xmlns:a16="http://schemas.microsoft.com/office/drawing/2014/main" id="{41EB5CBF-3549-4D60-B85B-807EA0FEE35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67" name="Line 105">
          <a:extLst>
            <a:ext uri="{FF2B5EF4-FFF2-40B4-BE49-F238E27FC236}">
              <a16:creationId xmlns:a16="http://schemas.microsoft.com/office/drawing/2014/main" id="{3C09489D-1491-4EB7-9A10-9BFB85B2EF8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68" name="Line 106">
          <a:extLst>
            <a:ext uri="{FF2B5EF4-FFF2-40B4-BE49-F238E27FC236}">
              <a16:creationId xmlns:a16="http://schemas.microsoft.com/office/drawing/2014/main" id="{892E2A8E-C6A3-468C-B677-8CDA4900A18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69" name="Line 107">
          <a:extLst>
            <a:ext uri="{FF2B5EF4-FFF2-40B4-BE49-F238E27FC236}">
              <a16:creationId xmlns:a16="http://schemas.microsoft.com/office/drawing/2014/main" id="{838525DF-7C97-4323-9E07-C9ED1D37A37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70" name="Line 108">
          <a:extLst>
            <a:ext uri="{FF2B5EF4-FFF2-40B4-BE49-F238E27FC236}">
              <a16:creationId xmlns:a16="http://schemas.microsoft.com/office/drawing/2014/main" id="{0DC239BB-FEB5-4A2A-B9D1-BE229EF4A0A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71" name="Line 109">
          <a:extLst>
            <a:ext uri="{FF2B5EF4-FFF2-40B4-BE49-F238E27FC236}">
              <a16:creationId xmlns:a16="http://schemas.microsoft.com/office/drawing/2014/main" id="{BFAAA700-6A70-44A4-A856-E94EB4D3949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72" name="Line 110">
          <a:extLst>
            <a:ext uri="{FF2B5EF4-FFF2-40B4-BE49-F238E27FC236}">
              <a16:creationId xmlns:a16="http://schemas.microsoft.com/office/drawing/2014/main" id="{F3D2079B-1DD4-467D-B108-7ED0A5625F8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73" name="Line 111">
          <a:extLst>
            <a:ext uri="{FF2B5EF4-FFF2-40B4-BE49-F238E27FC236}">
              <a16:creationId xmlns:a16="http://schemas.microsoft.com/office/drawing/2014/main" id="{F4A37419-4B94-40EB-920C-50E2F3A3756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74" name="Line 112">
          <a:extLst>
            <a:ext uri="{FF2B5EF4-FFF2-40B4-BE49-F238E27FC236}">
              <a16:creationId xmlns:a16="http://schemas.microsoft.com/office/drawing/2014/main" id="{28F8F2E4-DCD7-4009-A2E8-3CD9516D8FA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75" name="Line 113">
          <a:extLst>
            <a:ext uri="{FF2B5EF4-FFF2-40B4-BE49-F238E27FC236}">
              <a16:creationId xmlns:a16="http://schemas.microsoft.com/office/drawing/2014/main" id="{BA87DDB4-7239-401B-9827-C558649AF5E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76" name="Line 114">
          <a:extLst>
            <a:ext uri="{FF2B5EF4-FFF2-40B4-BE49-F238E27FC236}">
              <a16:creationId xmlns:a16="http://schemas.microsoft.com/office/drawing/2014/main" id="{1C7DBC36-C902-420A-B9C2-AAD3B39EC8F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77" name="Line 115">
          <a:extLst>
            <a:ext uri="{FF2B5EF4-FFF2-40B4-BE49-F238E27FC236}">
              <a16:creationId xmlns:a16="http://schemas.microsoft.com/office/drawing/2014/main" id="{F06DD454-D28F-439B-B274-225CD70C2CF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78" name="Line 116">
          <a:extLst>
            <a:ext uri="{FF2B5EF4-FFF2-40B4-BE49-F238E27FC236}">
              <a16:creationId xmlns:a16="http://schemas.microsoft.com/office/drawing/2014/main" id="{25921393-0630-49AB-BF10-F36809D3B85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79" name="Line 117">
          <a:extLst>
            <a:ext uri="{FF2B5EF4-FFF2-40B4-BE49-F238E27FC236}">
              <a16:creationId xmlns:a16="http://schemas.microsoft.com/office/drawing/2014/main" id="{5AA934FD-5311-4CD9-A8E0-AC43406A325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80" name="Line 118">
          <a:extLst>
            <a:ext uri="{FF2B5EF4-FFF2-40B4-BE49-F238E27FC236}">
              <a16:creationId xmlns:a16="http://schemas.microsoft.com/office/drawing/2014/main" id="{F4D4DA4F-A865-4E66-98A4-C6619FA5592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81" name="Line 120">
          <a:extLst>
            <a:ext uri="{FF2B5EF4-FFF2-40B4-BE49-F238E27FC236}">
              <a16:creationId xmlns:a16="http://schemas.microsoft.com/office/drawing/2014/main" id="{37E553BE-6962-4789-AD17-9A090043404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82" name="Line 121">
          <a:extLst>
            <a:ext uri="{FF2B5EF4-FFF2-40B4-BE49-F238E27FC236}">
              <a16:creationId xmlns:a16="http://schemas.microsoft.com/office/drawing/2014/main" id="{5B9BFA7E-30F0-4C5E-9CAF-B88EBD9C520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83" name="Line 122">
          <a:extLst>
            <a:ext uri="{FF2B5EF4-FFF2-40B4-BE49-F238E27FC236}">
              <a16:creationId xmlns:a16="http://schemas.microsoft.com/office/drawing/2014/main" id="{E6C28178-2087-40D9-8B03-018B06381AB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84" name="Line 123">
          <a:extLst>
            <a:ext uri="{FF2B5EF4-FFF2-40B4-BE49-F238E27FC236}">
              <a16:creationId xmlns:a16="http://schemas.microsoft.com/office/drawing/2014/main" id="{1FAAA2BA-B492-456C-A9BE-859B6D9C660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85" name="Line 124">
          <a:extLst>
            <a:ext uri="{FF2B5EF4-FFF2-40B4-BE49-F238E27FC236}">
              <a16:creationId xmlns:a16="http://schemas.microsoft.com/office/drawing/2014/main" id="{F9D7DC60-A5D0-45B2-ADBE-AD3F186ABA5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86" name="Line 125">
          <a:extLst>
            <a:ext uri="{FF2B5EF4-FFF2-40B4-BE49-F238E27FC236}">
              <a16:creationId xmlns:a16="http://schemas.microsoft.com/office/drawing/2014/main" id="{B33F21E2-1EC0-4447-9AA5-E8ACC816DA8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87" name="Line 126">
          <a:extLst>
            <a:ext uri="{FF2B5EF4-FFF2-40B4-BE49-F238E27FC236}">
              <a16:creationId xmlns:a16="http://schemas.microsoft.com/office/drawing/2014/main" id="{E64826E3-924C-495A-9B0B-B340973DB8B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88" name="Line 127">
          <a:extLst>
            <a:ext uri="{FF2B5EF4-FFF2-40B4-BE49-F238E27FC236}">
              <a16:creationId xmlns:a16="http://schemas.microsoft.com/office/drawing/2014/main" id="{E14D31CB-43C7-46EF-A1B0-4E2D85CC8E9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89" name="Line 128">
          <a:extLst>
            <a:ext uri="{FF2B5EF4-FFF2-40B4-BE49-F238E27FC236}">
              <a16:creationId xmlns:a16="http://schemas.microsoft.com/office/drawing/2014/main" id="{A6A290E1-A924-47EA-9A97-ECBD138F1AC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90" name="Line 129">
          <a:extLst>
            <a:ext uri="{FF2B5EF4-FFF2-40B4-BE49-F238E27FC236}">
              <a16:creationId xmlns:a16="http://schemas.microsoft.com/office/drawing/2014/main" id="{56E0790F-F801-48EA-9CD1-0ADBDA1D29A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91" name="Line 130">
          <a:extLst>
            <a:ext uri="{FF2B5EF4-FFF2-40B4-BE49-F238E27FC236}">
              <a16:creationId xmlns:a16="http://schemas.microsoft.com/office/drawing/2014/main" id="{C0A149F0-D9D9-4342-8641-026E157DF7C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92" name="Line 131">
          <a:extLst>
            <a:ext uri="{FF2B5EF4-FFF2-40B4-BE49-F238E27FC236}">
              <a16:creationId xmlns:a16="http://schemas.microsoft.com/office/drawing/2014/main" id="{730E62FB-1B48-4877-BBDB-225A4321C02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93" name="Line 132">
          <a:extLst>
            <a:ext uri="{FF2B5EF4-FFF2-40B4-BE49-F238E27FC236}">
              <a16:creationId xmlns:a16="http://schemas.microsoft.com/office/drawing/2014/main" id="{F9AB8ADF-A1B0-4319-ACE0-C59066A9287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94" name="Line 133">
          <a:extLst>
            <a:ext uri="{FF2B5EF4-FFF2-40B4-BE49-F238E27FC236}">
              <a16:creationId xmlns:a16="http://schemas.microsoft.com/office/drawing/2014/main" id="{99C7A06E-E7E2-4CC9-8F3E-025E4333276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95" name="Line 134">
          <a:extLst>
            <a:ext uri="{FF2B5EF4-FFF2-40B4-BE49-F238E27FC236}">
              <a16:creationId xmlns:a16="http://schemas.microsoft.com/office/drawing/2014/main" id="{41918A31-B81F-4D4D-B501-EB9FA044AA4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96" name="Line 135">
          <a:extLst>
            <a:ext uri="{FF2B5EF4-FFF2-40B4-BE49-F238E27FC236}">
              <a16:creationId xmlns:a16="http://schemas.microsoft.com/office/drawing/2014/main" id="{49C2F9E3-3A58-44DA-BFF0-923D68BB52F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97" name="Line 136">
          <a:extLst>
            <a:ext uri="{FF2B5EF4-FFF2-40B4-BE49-F238E27FC236}">
              <a16:creationId xmlns:a16="http://schemas.microsoft.com/office/drawing/2014/main" id="{3FA561B0-BF3B-4F4C-8C09-6E2373C0DBC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98" name="Line 137">
          <a:extLst>
            <a:ext uri="{FF2B5EF4-FFF2-40B4-BE49-F238E27FC236}">
              <a16:creationId xmlns:a16="http://schemas.microsoft.com/office/drawing/2014/main" id="{FF8D21B3-2FF3-429B-B2E3-4BB2155CFC4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499" name="Line 138">
          <a:extLst>
            <a:ext uri="{FF2B5EF4-FFF2-40B4-BE49-F238E27FC236}">
              <a16:creationId xmlns:a16="http://schemas.microsoft.com/office/drawing/2014/main" id="{608A43DC-93D0-463A-8B28-F558B4A4391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00" name="Line 139">
          <a:extLst>
            <a:ext uri="{FF2B5EF4-FFF2-40B4-BE49-F238E27FC236}">
              <a16:creationId xmlns:a16="http://schemas.microsoft.com/office/drawing/2014/main" id="{3CE7DA74-B3C2-475E-92A6-228ECD392BC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01" name="Line 140">
          <a:extLst>
            <a:ext uri="{FF2B5EF4-FFF2-40B4-BE49-F238E27FC236}">
              <a16:creationId xmlns:a16="http://schemas.microsoft.com/office/drawing/2014/main" id="{CFFFD0E2-9B67-4F9F-A60A-7EA7A642368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02" name="Line 141">
          <a:extLst>
            <a:ext uri="{FF2B5EF4-FFF2-40B4-BE49-F238E27FC236}">
              <a16:creationId xmlns:a16="http://schemas.microsoft.com/office/drawing/2014/main" id="{DE2F6854-3375-4732-B10F-3E662CD8E5D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03" name="Line 142">
          <a:extLst>
            <a:ext uri="{FF2B5EF4-FFF2-40B4-BE49-F238E27FC236}">
              <a16:creationId xmlns:a16="http://schemas.microsoft.com/office/drawing/2014/main" id="{14996825-4335-4181-A715-DEB8780925E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04" name="Line 143">
          <a:extLst>
            <a:ext uri="{FF2B5EF4-FFF2-40B4-BE49-F238E27FC236}">
              <a16:creationId xmlns:a16="http://schemas.microsoft.com/office/drawing/2014/main" id="{67B46505-9D11-4145-8E80-79E6A1952DE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05" name="Line 144">
          <a:extLst>
            <a:ext uri="{FF2B5EF4-FFF2-40B4-BE49-F238E27FC236}">
              <a16:creationId xmlns:a16="http://schemas.microsoft.com/office/drawing/2014/main" id="{460EC62B-C0E3-4996-B1F3-AAF62D0E4BC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06" name="Line 145">
          <a:extLst>
            <a:ext uri="{FF2B5EF4-FFF2-40B4-BE49-F238E27FC236}">
              <a16:creationId xmlns:a16="http://schemas.microsoft.com/office/drawing/2014/main" id="{E2C96B3D-AB85-4607-835F-0E04FBE9407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07" name="Line 146">
          <a:extLst>
            <a:ext uri="{FF2B5EF4-FFF2-40B4-BE49-F238E27FC236}">
              <a16:creationId xmlns:a16="http://schemas.microsoft.com/office/drawing/2014/main" id="{EE038F6B-E598-4315-A724-7FC71F1B59F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08" name="Line 147">
          <a:extLst>
            <a:ext uri="{FF2B5EF4-FFF2-40B4-BE49-F238E27FC236}">
              <a16:creationId xmlns:a16="http://schemas.microsoft.com/office/drawing/2014/main" id="{D763A800-84F5-4C52-9AF4-82FB16D33E0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09" name="Line 148">
          <a:extLst>
            <a:ext uri="{FF2B5EF4-FFF2-40B4-BE49-F238E27FC236}">
              <a16:creationId xmlns:a16="http://schemas.microsoft.com/office/drawing/2014/main" id="{3DCAF8C1-A3E8-4E6B-814E-0A502EEE6B5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10" name="Line 149">
          <a:extLst>
            <a:ext uri="{FF2B5EF4-FFF2-40B4-BE49-F238E27FC236}">
              <a16:creationId xmlns:a16="http://schemas.microsoft.com/office/drawing/2014/main" id="{C563A69E-2287-4ECB-9FEF-F1D5AC0729D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11" name="Line 150">
          <a:extLst>
            <a:ext uri="{FF2B5EF4-FFF2-40B4-BE49-F238E27FC236}">
              <a16:creationId xmlns:a16="http://schemas.microsoft.com/office/drawing/2014/main" id="{D0922A65-15F7-445F-AF08-B833D6BBCFD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12" name="Line 151">
          <a:extLst>
            <a:ext uri="{FF2B5EF4-FFF2-40B4-BE49-F238E27FC236}">
              <a16:creationId xmlns:a16="http://schemas.microsoft.com/office/drawing/2014/main" id="{48C164F8-62BA-45C7-B4E0-8497E92287F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13" name="Line 152">
          <a:extLst>
            <a:ext uri="{FF2B5EF4-FFF2-40B4-BE49-F238E27FC236}">
              <a16:creationId xmlns:a16="http://schemas.microsoft.com/office/drawing/2014/main" id="{63483FC8-9CD4-41E0-996C-842CD7596A4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14" name="Line 153">
          <a:extLst>
            <a:ext uri="{FF2B5EF4-FFF2-40B4-BE49-F238E27FC236}">
              <a16:creationId xmlns:a16="http://schemas.microsoft.com/office/drawing/2014/main" id="{7369D509-12E4-4DA8-92D2-94E3ED77262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15" name="Line 154">
          <a:extLst>
            <a:ext uri="{FF2B5EF4-FFF2-40B4-BE49-F238E27FC236}">
              <a16:creationId xmlns:a16="http://schemas.microsoft.com/office/drawing/2014/main" id="{D6F7B85C-76AA-4C40-89F9-68294754282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16" name="Line 155">
          <a:extLst>
            <a:ext uri="{FF2B5EF4-FFF2-40B4-BE49-F238E27FC236}">
              <a16:creationId xmlns:a16="http://schemas.microsoft.com/office/drawing/2014/main" id="{AEEBA738-C1BB-47EF-AE3A-8A30DB33E89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17" name="Line 156">
          <a:extLst>
            <a:ext uri="{FF2B5EF4-FFF2-40B4-BE49-F238E27FC236}">
              <a16:creationId xmlns:a16="http://schemas.microsoft.com/office/drawing/2014/main" id="{43D0BE1C-D9DD-4F5C-8E7D-B7EAA2C31C5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18" name="Line 157">
          <a:extLst>
            <a:ext uri="{FF2B5EF4-FFF2-40B4-BE49-F238E27FC236}">
              <a16:creationId xmlns:a16="http://schemas.microsoft.com/office/drawing/2014/main" id="{B2061D28-DBFE-4A7B-93FD-3C77CB4A2DA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19" name="Line 158">
          <a:extLst>
            <a:ext uri="{FF2B5EF4-FFF2-40B4-BE49-F238E27FC236}">
              <a16:creationId xmlns:a16="http://schemas.microsoft.com/office/drawing/2014/main" id="{9E0FE2A6-1B0E-429C-8B28-EDC88DDA2C3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20" name="Line 159">
          <a:extLst>
            <a:ext uri="{FF2B5EF4-FFF2-40B4-BE49-F238E27FC236}">
              <a16:creationId xmlns:a16="http://schemas.microsoft.com/office/drawing/2014/main" id="{C5CA91CC-94CF-43AF-9B41-FD10DBFF38F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21" name="Line 160">
          <a:extLst>
            <a:ext uri="{FF2B5EF4-FFF2-40B4-BE49-F238E27FC236}">
              <a16:creationId xmlns:a16="http://schemas.microsoft.com/office/drawing/2014/main" id="{C4395341-3B33-4CC9-A62F-663E9E6AAF7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22" name="Line 161">
          <a:extLst>
            <a:ext uri="{FF2B5EF4-FFF2-40B4-BE49-F238E27FC236}">
              <a16:creationId xmlns:a16="http://schemas.microsoft.com/office/drawing/2014/main" id="{FD8C11D3-6319-4E0F-ADBE-D5E38EAC663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23" name="Line 162">
          <a:extLst>
            <a:ext uri="{FF2B5EF4-FFF2-40B4-BE49-F238E27FC236}">
              <a16:creationId xmlns:a16="http://schemas.microsoft.com/office/drawing/2014/main" id="{F5066123-609F-495A-8CFB-8DD8119C40F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24" name="Line 163">
          <a:extLst>
            <a:ext uri="{FF2B5EF4-FFF2-40B4-BE49-F238E27FC236}">
              <a16:creationId xmlns:a16="http://schemas.microsoft.com/office/drawing/2014/main" id="{14919C24-44C1-46A0-9278-957E42AA1DE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25" name="Line 164">
          <a:extLst>
            <a:ext uri="{FF2B5EF4-FFF2-40B4-BE49-F238E27FC236}">
              <a16:creationId xmlns:a16="http://schemas.microsoft.com/office/drawing/2014/main" id="{E25F93A7-0E66-47E4-9923-63DDA719789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26" name="Line 165">
          <a:extLst>
            <a:ext uri="{FF2B5EF4-FFF2-40B4-BE49-F238E27FC236}">
              <a16:creationId xmlns:a16="http://schemas.microsoft.com/office/drawing/2014/main" id="{C21C9B70-6771-4D71-A67E-C62067B14A5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2527" name="Line 166">
          <a:extLst>
            <a:ext uri="{FF2B5EF4-FFF2-40B4-BE49-F238E27FC236}">
              <a16:creationId xmlns:a16="http://schemas.microsoft.com/office/drawing/2014/main" id="{C1AC48C4-6FD7-4912-B299-B379C57CA86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72" name="Line 167">
          <a:extLst>
            <a:ext uri="{FF2B5EF4-FFF2-40B4-BE49-F238E27FC236}">
              <a16:creationId xmlns:a16="http://schemas.microsoft.com/office/drawing/2014/main" id="{66B7AF2E-D6BA-4A55-A297-C10F3E1830A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73" name="Line 168">
          <a:extLst>
            <a:ext uri="{FF2B5EF4-FFF2-40B4-BE49-F238E27FC236}">
              <a16:creationId xmlns:a16="http://schemas.microsoft.com/office/drawing/2014/main" id="{E87CD44E-2516-4760-8F03-EC83C63DDA8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74" name="Line 169">
          <a:extLst>
            <a:ext uri="{FF2B5EF4-FFF2-40B4-BE49-F238E27FC236}">
              <a16:creationId xmlns:a16="http://schemas.microsoft.com/office/drawing/2014/main" id="{76643FA1-7AE0-4663-A1CE-D07EBAC83DD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75" name="Line 170">
          <a:extLst>
            <a:ext uri="{FF2B5EF4-FFF2-40B4-BE49-F238E27FC236}">
              <a16:creationId xmlns:a16="http://schemas.microsoft.com/office/drawing/2014/main" id="{C50E714C-0DDC-47F2-8FAF-91BF641EF50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76" name="Line 171">
          <a:extLst>
            <a:ext uri="{FF2B5EF4-FFF2-40B4-BE49-F238E27FC236}">
              <a16:creationId xmlns:a16="http://schemas.microsoft.com/office/drawing/2014/main" id="{EFC3D089-D355-4C17-AA06-EBAAAE86BAE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77" name="Line 172">
          <a:extLst>
            <a:ext uri="{FF2B5EF4-FFF2-40B4-BE49-F238E27FC236}">
              <a16:creationId xmlns:a16="http://schemas.microsoft.com/office/drawing/2014/main" id="{1E4148EF-6490-420B-9EE7-1217DBBCE5E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78" name="Line 173">
          <a:extLst>
            <a:ext uri="{FF2B5EF4-FFF2-40B4-BE49-F238E27FC236}">
              <a16:creationId xmlns:a16="http://schemas.microsoft.com/office/drawing/2014/main" id="{DB750C1D-BFA9-4347-B676-0A63A5EEA85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79" name="Line 174">
          <a:extLst>
            <a:ext uri="{FF2B5EF4-FFF2-40B4-BE49-F238E27FC236}">
              <a16:creationId xmlns:a16="http://schemas.microsoft.com/office/drawing/2014/main" id="{8110D4E1-4823-45AA-9819-4F27BC7BFB9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80" name="Line 175">
          <a:extLst>
            <a:ext uri="{FF2B5EF4-FFF2-40B4-BE49-F238E27FC236}">
              <a16:creationId xmlns:a16="http://schemas.microsoft.com/office/drawing/2014/main" id="{CEA162E5-8AB5-4030-8F72-A560F6D5529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81" name="Line 176">
          <a:extLst>
            <a:ext uri="{FF2B5EF4-FFF2-40B4-BE49-F238E27FC236}">
              <a16:creationId xmlns:a16="http://schemas.microsoft.com/office/drawing/2014/main" id="{C8E0CF67-AD07-48AF-B93E-AA288776A8A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82" name="Line 177">
          <a:extLst>
            <a:ext uri="{FF2B5EF4-FFF2-40B4-BE49-F238E27FC236}">
              <a16:creationId xmlns:a16="http://schemas.microsoft.com/office/drawing/2014/main" id="{7AFEC7B5-E153-431A-B41A-8D93D96F6D4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83" name="Line 178">
          <a:extLst>
            <a:ext uri="{FF2B5EF4-FFF2-40B4-BE49-F238E27FC236}">
              <a16:creationId xmlns:a16="http://schemas.microsoft.com/office/drawing/2014/main" id="{D4576E83-0B89-4C1F-A84F-E48D3AB89DB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84" name="Line 179">
          <a:extLst>
            <a:ext uri="{FF2B5EF4-FFF2-40B4-BE49-F238E27FC236}">
              <a16:creationId xmlns:a16="http://schemas.microsoft.com/office/drawing/2014/main" id="{DA4E7FDC-A346-490B-BD20-95A61C4C70E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85" name="Line 180">
          <a:extLst>
            <a:ext uri="{FF2B5EF4-FFF2-40B4-BE49-F238E27FC236}">
              <a16:creationId xmlns:a16="http://schemas.microsoft.com/office/drawing/2014/main" id="{F824C0CE-4049-4FCA-95F1-EA531278B72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86" name="Line 181">
          <a:extLst>
            <a:ext uri="{FF2B5EF4-FFF2-40B4-BE49-F238E27FC236}">
              <a16:creationId xmlns:a16="http://schemas.microsoft.com/office/drawing/2014/main" id="{9109C6C5-F978-49B6-82C2-B5A6A8FADD8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87" name="Line 182">
          <a:extLst>
            <a:ext uri="{FF2B5EF4-FFF2-40B4-BE49-F238E27FC236}">
              <a16:creationId xmlns:a16="http://schemas.microsoft.com/office/drawing/2014/main" id="{A2179397-9E9E-4A9C-B25A-FD1A38D4443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88" name="Line 183">
          <a:extLst>
            <a:ext uri="{FF2B5EF4-FFF2-40B4-BE49-F238E27FC236}">
              <a16:creationId xmlns:a16="http://schemas.microsoft.com/office/drawing/2014/main" id="{1F0874C1-3A15-4018-A544-FA85FC08689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89" name="Line 184">
          <a:extLst>
            <a:ext uri="{FF2B5EF4-FFF2-40B4-BE49-F238E27FC236}">
              <a16:creationId xmlns:a16="http://schemas.microsoft.com/office/drawing/2014/main" id="{3799E060-8B61-4130-9AA8-803841BDB20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90" name="Line 185">
          <a:extLst>
            <a:ext uri="{FF2B5EF4-FFF2-40B4-BE49-F238E27FC236}">
              <a16:creationId xmlns:a16="http://schemas.microsoft.com/office/drawing/2014/main" id="{988B1873-7EA3-4EC0-9643-D9C281E6D9F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91" name="Line 186">
          <a:extLst>
            <a:ext uri="{FF2B5EF4-FFF2-40B4-BE49-F238E27FC236}">
              <a16:creationId xmlns:a16="http://schemas.microsoft.com/office/drawing/2014/main" id="{DD04CA27-4F67-4D77-ABEA-F6494207795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92" name="Line 187">
          <a:extLst>
            <a:ext uri="{FF2B5EF4-FFF2-40B4-BE49-F238E27FC236}">
              <a16:creationId xmlns:a16="http://schemas.microsoft.com/office/drawing/2014/main" id="{C7B5329C-2717-4E92-B40C-4DA72990DD5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93" name="Line 188">
          <a:extLst>
            <a:ext uri="{FF2B5EF4-FFF2-40B4-BE49-F238E27FC236}">
              <a16:creationId xmlns:a16="http://schemas.microsoft.com/office/drawing/2014/main" id="{20354918-8611-474A-831A-4B50AD8D0EB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94" name="Line 189">
          <a:extLst>
            <a:ext uri="{FF2B5EF4-FFF2-40B4-BE49-F238E27FC236}">
              <a16:creationId xmlns:a16="http://schemas.microsoft.com/office/drawing/2014/main" id="{D9C3E309-FD33-4583-97BA-EC966B33A70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95" name="Line 190">
          <a:extLst>
            <a:ext uri="{FF2B5EF4-FFF2-40B4-BE49-F238E27FC236}">
              <a16:creationId xmlns:a16="http://schemas.microsoft.com/office/drawing/2014/main" id="{B4529955-3B12-48AC-9655-58E25DC0702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96" name="Line 191">
          <a:extLst>
            <a:ext uri="{FF2B5EF4-FFF2-40B4-BE49-F238E27FC236}">
              <a16:creationId xmlns:a16="http://schemas.microsoft.com/office/drawing/2014/main" id="{F36CCCC2-9F76-44E7-BAB4-7B9A9AAF062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97" name="Line 192">
          <a:extLst>
            <a:ext uri="{FF2B5EF4-FFF2-40B4-BE49-F238E27FC236}">
              <a16:creationId xmlns:a16="http://schemas.microsoft.com/office/drawing/2014/main" id="{15760619-89E1-4F5E-9785-9B567F83205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98" name="Line 193">
          <a:extLst>
            <a:ext uri="{FF2B5EF4-FFF2-40B4-BE49-F238E27FC236}">
              <a16:creationId xmlns:a16="http://schemas.microsoft.com/office/drawing/2014/main" id="{8AE4BE6C-31F2-456D-9775-A1514555AB1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699" name="Line 194">
          <a:extLst>
            <a:ext uri="{FF2B5EF4-FFF2-40B4-BE49-F238E27FC236}">
              <a16:creationId xmlns:a16="http://schemas.microsoft.com/office/drawing/2014/main" id="{58B5CFF3-2D33-49F0-8122-9F0DDFB343E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00" name="Line 195">
          <a:extLst>
            <a:ext uri="{FF2B5EF4-FFF2-40B4-BE49-F238E27FC236}">
              <a16:creationId xmlns:a16="http://schemas.microsoft.com/office/drawing/2014/main" id="{A7C04F3B-ED41-4186-932C-79B71EB3B25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01" name="Line 196">
          <a:extLst>
            <a:ext uri="{FF2B5EF4-FFF2-40B4-BE49-F238E27FC236}">
              <a16:creationId xmlns:a16="http://schemas.microsoft.com/office/drawing/2014/main" id="{04A89009-CEAE-4CDD-9AF3-B17D257B793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02" name="Line 197">
          <a:extLst>
            <a:ext uri="{FF2B5EF4-FFF2-40B4-BE49-F238E27FC236}">
              <a16:creationId xmlns:a16="http://schemas.microsoft.com/office/drawing/2014/main" id="{CC2B6CE7-2A14-4074-B631-B4F8EB2EE65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03" name="Line 198">
          <a:extLst>
            <a:ext uri="{FF2B5EF4-FFF2-40B4-BE49-F238E27FC236}">
              <a16:creationId xmlns:a16="http://schemas.microsoft.com/office/drawing/2014/main" id="{E6DF8BC7-4A60-47B9-98C4-D9346F6E950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04" name="Line 199">
          <a:extLst>
            <a:ext uri="{FF2B5EF4-FFF2-40B4-BE49-F238E27FC236}">
              <a16:creationId xmlns:a16="http://schemas.microsoft.com/office/drawing/2014/main" id="{72CDB3F4-3820-4D8C-B36A-18B856EDB6C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05" name="Line 200">
          <a:extLst>
            <a:ext uri="{FF2B5EF4-FFF2-40B4-BE49-F238E27FC236}">
              <a16:creationId xmlns:a16="http://schemas.microsoft.com/office/drawing/2014/main" id="{8F40412C-EBDD-4B3E-9B7A-4DF3C164F6D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06" name="Line 201">
          <a:extLst>
            <a:ext uri="{FF2B5EF4-FFF2-40B4-BE49-F238E27FC236}">
              <a16:creationId xmlns:a16="http://schemas.microsoft.com/office/drawing/2014/main" id="{DCEA2482-38E8-44FC-B04C-A728942BC70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07" name="Line 202">
          <a:extLst>
            <a:ext uri="{FF2B5EF4-FFF2-40B4-BE49-F238E27FC236}">
              <a16:creationId xmlns:a16="http://schemas.microsoft.com/office/drawing/2014/main" id="{29161481-0524-4F59-AB0B-8A59E0A8CD0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08" name="Line 203">
          <a:extLst>
            <a:ext uri="{FF2B5EF4-FFF2-40B4-BE49-F238E27FC236}">
              <a16:creationId xmlns:a16="http://schemas.microsoft.com/office/drawing/2014/main" id="{516373AC-7A42-46E7-96AD-2DC6BD8CAC0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09" name="Line 204">
          <a:extLst>
            <a:ext uri="{FF2B5EF4-FFF2-40B4-BE49-F238E27FC236}">
              <a16:creationId xmlns:a16="http://schemas.microsoft.com/office/drawing/2014/main" id="{E5B79EF9-6108-468E-8EB8-79CE1CDAE1B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10" name="Line 205">
          <a:extLst>
            <a:ext uri="{FF2B5EF4-FFF2-40B4-BE49-F238E27FC236}">
              <a16:creationId xmlns:a16="http://schemas.microsoft.com/office/drawing/2014/main" id="{89C8C3BA-C81E-4889-ABCD-E9AD690FDB9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11" name="Line 206">
          <a:extLst>
            <a:ext uri="{FF2B5EF4-FFF2-40B4-BE49-F238E27FC236}">
              <a16:creationId xmlns:a16="http://schemas.microsoft.com/office/drawing/2014/main" id="{593B46CB-55AF-4E1B-9AED-FFBEC81D3F1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12" name="Line 207">
          <a:extLst>
            <a:ext uri="{FF2B5EF4-FFF2-40B4-BE49-F238E27FC236}">
              <a16:creationId xmlns:a16="http://schemas.microsoft.com/office/drawing/2014/main" id="{D3A4A653-7DE5-4C35-9B60-CA7AA3EB189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13" name="Line 208">
          <a:extLst>
            <a:ext uri="{FF2B5EF4-FFF2-40B4-BE49-F238E27FC236}">
              <a16:creationId xmlns:a16="http://schemas.microsoft.com/office/drawing/2014/main" id="{AEDD18BF-160D-465D-AEC3-29709283D3F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14" name="Line 209">
          <a:extLst>
            <a:ext uri="{FF2B5EF4-FFF2-40B4-BE49-F238E27FC236}">
              <a16:creationId xmlns:a16="http://schemas.microsoft.com/office/drawing/2014/main" id="{65250284-218C-4E9A-B796-496CEF51483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15" name="Line 210">
          <a:extLst>
            <a:ext uri="{FF2B5EF4-FFF2-40B4-BE49-F238E27FC236}">
              <a16:creationId xmlns:a16="http://schemas.microsoft.com/office/drawing/2014/main" id="{7DE487A5-EB3D-4815-B89D-519A810DCDC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16" name="Line 211">
          <a:extLst>
            <a:ext uri="{FF2B5EF4-FFF2-40B4-BE49-F238E27FC236}">
              <a16:creationId xmlns:a16="http://schemas.microsoft.com/office/drawing/2014/main" id="{AEA328B6-7348-4A82-9F46-4E96C07310A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17" name="Line 212">
          <a:extLst>
            <a:ext uri="{FF2B5EF4-FFF2-40B4-BE49-F238E27FC236}">
              <a16:creationId xmlns:a16="http://schemas.microsoft.com/office/drawing/2014/main" id="{032F4AFA-4A63-4C21-B2D5-F06632D9CAA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18" name="Line 213">
          <a:extLst>
            <a:ext uri="{FF2B5EF4-FFF2-40B4-BE49-F238E27FC236}">
              <a16:creationId xmlns:a16="http://schemas.microsoft.com/office/drawing/2014/main" id="{3152C682-3FEE-4E96-8D4B-F1532DDADB3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19" name="Line 214">
          <a:extLst>
            <a:ext uri="{FF2B5EF4-FFF2-40B4-BE49-F238E27FC236}">
              <a16:creationId xmlns:a16="http://schemas.microsoft.com/office/drawing/2014/main" id="{6A0E264C-F2B1-46BC-A2F7-51AABD44B2C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20" name="Line 215">
          <a:extLst>
            <a:ext uri="{FF2B5EF4-FFF2-40B4-BE49-F238E27FC236}">
              <a16:creationId xmlns:a16="http://schemas.microsoft.com/office/drawing/2014/main" id="{4766BA49-EC40-45C7-B958-8AAD3A1BC34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21" name="Line 216">
          <a:extLst>
            <a:ext uri="{FF2B5EF4-FFF2-40B4-BE49-F238E27FC236}">
              <a16:creationId xmlns:a16="http://schemas.microsoft.com/office/drawing/2014/main" id="{81EEF9AF-3EBE-4C53-9A71-7AD38CC1C3D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22" name="Line 217">
          <a:extLst>
            <a:ext uri="{FF2B5EF4-FFF2-40B4-BE49-F238E27FC236}">
              <a16:creationId xmlns:a16="http://schemas.microsoft.com/office/drawing/2014/main" id="{9A00C6F5-76E9-48F8-BCD6-C52C4357045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23" name="Line 218">
          <a:extLst>
            <a:ext uri="{FF2B5EF4-FFF2-40B4-BE49-F238E27FC236}">
              <a16:creationId xmlns:a16="http://schemas.microsoft.com/office/drawing/2014/main" id="{92B96861-4771-40CD-BE92-5C150F378DB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24" name="Line 219">
          <a:extLst>
            <a:ext uri="{FF2B5EF4-FFF2-40B4-BE49-F238E27FC236}">
              <a16:creationId xmlns:a16="http://schemas.microsoft.com/office/drawing/2014/main" id="{19691BD0-39E5-4F7D-847C-DF074081D19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25" name="Line 220">
          <a:extLst>
            <a:ext uri="{FF2B5EF4-FFF2-40B4-BE49-F238E27FC236}">
              <a16:creationId xmlns:a16="http://schemas.microsoft.com/office/drawing/2014/main" id="{F92932BD-9F6B-4B65-A441-52789371D7E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26" name="Line 221">
          <a:extLst>
            <a:ext uri="{FF2B5EF4-FFF2-40B4-BE49-F238E27FC236}">
              <a16:creationId xmlns:a16="http://schemas.microsoft.com/office/drawing/2014/main" id="{FB89AA2F-DCFF-4D4B-AB16-EE7E9F9D211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27" name="Line 222">
          <a:extLst>
            <a:ext uri="{FF2B5EF4-FFF2-40B4-BE49-F238E27FC236}">
              <a16:creationId xmlns:a16="http://schemas.microsoft.com/office/drawing/2014/main" id="{E10C0D33-9E39-4495-A15C-D4F8BAA19A8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28" name="Line 223">
          <a:extLst>
            <a:ext uri="{FF2B5EF4-FFF2-40B4-BE49-F238E27FC236}">
              <a16:creationId xmlns:a16="http://schemas.microsoft.com/office/drawing/2014/main" id="{42D5C5F6-9332-4D73-8C9E-A4F3789E618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29" name="Line 224">
          <a:extLst>
            <a:ext uri="{FF2B5EF4-FFF2-40B4-BE49-F238E27FC236}">
              <a16:creationId xmlns:a16="http://schemas.microsoft.com/office/drawing/2014/main" id="{2F791A0D-42F6-4C9E-82B3-FC253E537A5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30" name="Line 225">
          <a:extLst>
            <a:ext uri="{FF2B5EF4-FFF2-40B4-BE49-F238E27FC236}">
              <a16:creationId xmlns:a16="http://schemas.microsoft.com/office/drawing/2014/main" id="{D8BAA5B7-4593-46C0-9011-FDF02E695C8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31" name="Line 226">
          <a:extLst>
            <a:ext uri="{FF2B5EF4-FFF2-40B4-BE49-F238E27FC236}">
              <a16:creationId xmlns:a16="http://schemas.microsoft.com/office/drawing/2014/main" id="{4829A39B-3BFB-4D6A-A589-379D3BD234F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32" name="Line 227">
          <a:extLst>
            <a:ext uri="{FF2B5EF4-FFF2-40B4-BE49-F238E27FC236}">
              <a16:creationId xmlns:a16="http://schemas.microsoft.com/office/drawing/2014/main" id="{5EF8C48E-F4E6-4023-96F8-75E9F6B3BEC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33" name="Line 228">
          <a:extLst>
            <a:ext uri="{FF2B5EF4-FFF2-40B4-BE49-F238E27FC236}">
              <a16:creationId xmlns:a16="http://schemas.microsoft.com/office/drawing/2014/main" id="{1505825C-16AF-47B3-B188-08F5F359DCD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34" name="Line 229">
          <a:extLst>
            <a:ext uri="{FF2B5EF4-FFF2-40B4-BE49-F238E27FC236}">
              <a16:creationId xmlns:a16="http://schemas.microsoft.com/office/drawing/2014/main" id="{8E048898-C56A-4EF5-9905-1EB611DF69C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35" name="Line 230">
          <a:extLst>
            <a:ext uri="{FF2B5EF4-FFF2-40B4-BE49-F238E27FC236}">
              <a16:creationId xmlns:a16="http://schemas.microsoft.com/office/drawing/2014/main" id="{E856F702-77BA-449C-8010-FF94E1138D3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36" name="Line 231">
          <a:extLst>
            <a:ext uri="{FF2B5EF4-FFF2-40B4-BE49-F238E27FC236}">
              <a16:creationId xmlns:a16="http://schemas.microsoft.com/office/drawing/2014/main" id="{73E835DE-EB39-4B75-B7AF-E2D2ED515E9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37" name="Line 232">
          <a:extLst>
            <a:ext uri="{FF2B5EF4-FFF2-40B4-BE49-F238E27FC236}">
              <a16:creationId xmlns:a16="http://schemas.microsoft.com/office/drawing/2014/main" id="{A21D98E7-2B57-40E4-A89B-9618A4B7CC8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38" name="Line 233">
          <a:extLst>
            <a:ext uri="{FF2B5EF4-FFF2-40B4-BE49-F238E27FC236}">
              <a16:creationId xmlns:a16="http://schemas.microsoft.com/office/drawing/2014/main" id="{4FA40DF4-1928-4AA6-B19A-D157C009DBF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39" name="Line 234">
          <a:extLst>
            <a:ext uri="{FF2B5EF4-FFF2-40B4-BE49-F238E27FC236}">
              <a16:creationId xmlns:a16="http://schemas.microsoft.com/office/drawing/2014/main" id="{D64E6D95-94D2-43EE-96F9-F21D6878B7E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40" name="Line 235">
          <a:extLst>
            <a:ext uri="{FF2B5EF4-FFF2-40B4-BE49-F238E27FC236}">
              <a16:creationId xmlns:a16="http://schemas.microsoft.com/office/drawing/2014/main" id="{409D3E3C-EB26-4CC1-883D-0AE297AE85B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41" name="Line 236">
          <a:extLst>
            <a:ext uri="{FF2B5EF4-FFF2-40B4-BE49-F238E27FC236}">
              <a16:creationId xmlns:a16="http://schemas.microsoft.com/office/drawing/2014/main" id="{41C90EB2-278C-4B00-8C2C-A58C72975D1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42" name="Line 237">
          <a:extLst>
            <a:ext uri="{FF2B5EF4-FFF2-40B4-BE49-F238E27FC236}">
              <a16:creationId xmlns:a16="http://schemas.microsoft.com/office/drawing/2014/main" id="{5BF6D49D-B531-4019-85CF-45C6D544F12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43" name="Line 239">
          <a:extLst>
            <a:ext uri="{FF2B5EF4-FFF2-40B4-BE49-F238E27FC236}">
              <a16:creationId xmlns:a16="http://schemas.microsoft.com/office/drawing/2014/main" id="{905E9DE5-1EE4-4AA5-B6AB-DBFBA43A4AF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44" name="Line 240">
          <a:extLst>
            <a:ext uri="{FF2B5EF4-FFF2-40B4-BE49-F238E27FC236}">
              <a16:creationId xmlns:a16="http://schemas.microsoft.com/office/drawing/2014/main" id="{525154B7-69FA-4B2A-AB82-00EADF00FAD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45" name="Line 241">
          <a:extLst>
            <a:ext uri="{FF2B5EF4-FFF2-40B4-BE49-F238E27FC236}">
              <a16:creationId xmlns:a16="http://schemas.microsoft.com/office/drawing/2014/main" id="{B52E2A91-6BDD-46C5-912F-680D06DE940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46" name="Line 242">
          <a:extLst>
            <a:ext uri="{FF2B5EF4-FFF2-40B4-BE49-F238E27FC236}">
              <a16:creationId xmlns:a16="http://schemas.microsoft.com/office/drawing/2014/main" id="{E97D46D3-9B49-40F7-84FA-685B6B5E7B5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47" name="Line 243">
          <a:extLst>
            <a:ext uri="{FF2B5EF4-FFF2-40B4-BE49-F238E27FC236}">
              <a16:creationId xmlns:a16="http://schemas.microsoft.com/office/drawing/2014/main" id="{DE0F174C-94C0-4F27-B7E2-B79CA53FB7D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48" name="Line 244">
          <a:extLst>
            <a:ext uri="{FF2B5EF4-FFF2-40B4-BE49-F238E27FC236}">
              <a16:creationId xmlns:a16="http://schemas.microsoft.com/office/drawing/2014/main" id="{2BF9AA3C-EAAA-48A4-89B5-7B9A4DA03FC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49" name="Line 245">
          <a:extLst>
            <a:ext uri="{FF2B5EF4-FFF2-40B4-BE49-F238E27FC236}">
              <a16:creationId xmlns:a16="http://schemas.microsoft.com/office/drawing/2014/main" id="{500AFE9F-0D1B-4713-965B-58B3CEFBDEC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50" name="Line 246">
          <a:extLst>
            <a:ext uri="{FF2B5EF4-FFF2-40B4-BE49-F238E27FC236}">
              <a16:creationId xmlns:a16="http://schemas.microsoft.com/office/drawing/2014/main" id="{94843E6A-A09B-4E8A-835C-2D611487948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51" name="Line 247">
          <a:extLst>
            <a:ext uri="{FF2B5EF4-FFF2-40B4-BE49-F238E27FC236}">
              <a16:creationId xmlns:a16="http://schemas.microsoft.com/office/drawing/2014/main" id="{218D3FF3-2E40-4C78-A328-A841F1AE481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52" name="Line 248">
          <a:extLst>
            <a:ext uri="{FF2B5EF4-FFF2-40B4-BE49-F238E27FC236}">
              <a16:creationId xmlns:a16="http://schemas.microsoft.com/office/drawing/2014/main" id="{41EACCA9-565F-4C8E-AA50-43244BEF1D3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53" name="Line 249">
          <a:extLst>
            <a:ext uri="{FF2B5EF4-FFF2-40B4-BE49-F238E27FC236}">
              <a16:creationId xmlns:a16="http://schemas.microsoft.com/office/drawing/2014/main" id="{B5436D84-7C60-494E-9BAD-C0CBF4E6A29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54" name="Line 250">
          <a:extLst>
            <a:ext uri="{FF2B5EF4-FFF2-40B4-BE49-F238E27FC236}">
              <a16:creationId xmlns:a16="http://schemas.microsoft.com/office/drawing/2014/main" id="{2FD0F665-57AA-4698-8FE7-BD9A887570A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55" name="Line 251">
          <a:extLst>
            <a:ext uri="{FF2B5EF4-FFF2-40B4-BE49-F238E27FC236}">
              <a16:creationId xmlns:a16="http://schemas.microsoft.com/office/drawing/2014/main" id="{BF4B7379-8501-46CF-BF67-FD39C071E60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56" name="Line 252">
          <a:extLst>
            <a:ext uri="{FF2B5EF4-FFF2-40B4-BE49-F238E27FC236}">
              <a16:creationId xmlns:a16="http://schemas.microsoft.com/office/drawing/2014/main" id="{EB2504FE-DB8B-4797-A1D4-A5610F6845E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57" name="Line 253">
          <a:extLst>
            <a:ext uri="{FF2B5EF4-FFF2-40B4-BE49-F238E27FC236}">
              <a16:creationId xmlns:a16="http://schemas.microsoft.com/office/drawing/2014/main" id="{F2BAD751-6237-414A-9798-5C92671F156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58" name="Line 254">
          <a:extLst>
            <a:ext uri="{FF2B5EF4-FFF2-40B4-BE49-F238E27FC236}">
              <a16:creationId xmlns:a16="http://schemas.microsoft.com/office/drawing/2014/main" id="{30C2D4EE-3835-40D5-A001-DC9B7DD4814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59" name="Line 255">
          <a:extLst>
            <a:ext uri="{FF2B5EF4-FFF2-40B4-BE49-F238E27FC236}">
              <a16:creationId xmlns:a16="http://schemas.microsoft.com/office/drawing/2014/main" id="{07ED689D-6E50-4D28-ADBF-D9953A63969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60" name="Line 256">
          <a:extLst>
            <a:ext uri="{FF2B5EF4-FFF2-40B4-BE49-F238E27FC236}">
              <a16:creationId xmlns:a16="http://schemas.microsoft.com/office/drawing/2014/main" id="{736E4A78-C0C3-4FB4-8F3A-D9460193530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61" name="Line 257">
          <a:extLst>
            <a:ext uri="{FF2B5EF4-FFF2-40B4-BE49-F238E27FC236}">
              <a16:creationId xmlns:a16="http://schemas.microsoft.com/office/drawing/2014/main" id="{6DBAD232-52F4-4173-BD8C-DA782E1876C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62" name="Line 258">
          <a:extLst>
            <a:ext uri="{FF2B5EF4-FFF2-40B4-BE49-F238E27FC236}">
              <a16:creationId xmlns:a16="http://schemas.microsoft.com/office/drawing/2014/main" id="{AD30C3FB-2D12-45CF-A29E-5567C8C6A12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63" name="Line 259">
          <a:extLst>
            <a:ext uri="{FF2B5EF4-FFF2-40B4-BE49-F238E27FC236}">
              <a16:creationId xmlns:a16="http://schemas.microsoft.com/office/drawing/2014/main" id="{5551A646-83F0-4149-AF97-3A0CCCD63BB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64" name="Line 260">
          <a:extLst>
            <a:ext uri="{FF2B5EF4-FFF2-40B4-BE49-F238E27FC236}">
              <a16:creationId xmlns:a16="http://schemas.microsoft.com/office/drawing/2014/main" id="{1CFDC7C2-6918-4D10-9834-F453559DCA7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65" name="Line 261">
          <a:extLst>
            <a:ext uri="{FF2B5EF4-FFF2-40B4-BE49-F238E27FC236}">
              <a16:creationId xmlns:a16="http://schemas.microsoft.com/office/drawing/2014/main" id="{9402DAAF-09CE-4A48-A3D4-47C8469F20D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66" name="Line 262">
          <a:extLst>
            <a:ext uri="{FF2B5EF4-FFF2-40B4-BE49-F238E27FC236}">
              <a16:creationId xmlns:a16="http://schemas.microsoft.com/office/drawing/2014/main" id="{93A72FF9-A4A7-4391-933C-D4A4714ED0F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67" name="Line 263">
          <a:extLst>
            <a:ext uri="{FF2B5EF4-FFF2-40B4-BE49-F238E27FC236}">
              <a16:creationId xmlns:a16="http://schemas.microsoft.com/office/drawing/2014/main" id="{72702CFA-FF56-4193-9032-D247122755A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68" name="Line 264">
          <a:extLst>
            <a:ext uri="{FF2B5EF4-FFF2-40B4-BE49-F238E27FC236}">
              <a16:creationId xmlns:a16="http://schemas.microsoft.com/office/drawing/2014/main" id="{E3081B4B-2654-4CE6-B4E5-BFE0D12D675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69" name="Line 265">
          <a:extLst>
            <a:ext uri="{FF2B5EF4-FFF2-40B4-BE49-F238E27FC236}">
              <a16:creationId xmlns:a16="http://schemas.microsoft.com/office/drawing/2014/main" id="{C63B7D28-AB5D-427B-AFB5-F1CE72648B0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70" name="Line 266">
          <a:extLst>
            <a:ext uri="{FF2B5EF4-FFF2-40B4-BE49-F238E27FC236}">
              <a16:creationId xmlns:a16="http://schemas.microsoft.com/office/drawing/2014/main" id="{C9CA8D28-5473-4037-9371-037E63530FF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71" name="Line 267">
          <a:extLst>
            <a:ext uri="{FF2B5EF4-FFF2-40B4-BE49-F238E27FC236}">
              <a16:creationId xmlns:a16="http://schemas.microsoft.com/office/drawing/2014/main" id="{DC4C8059-0CC3-40C9-926F-C18D3EE1CED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72" name="Line 268">
          <a:extLst>
            <a:ext uri="{FF2B5EF4-FFF2-40B4-BE49-F238E27FC236}">
              <a16:creationId xmlns:a16="http://schemas.microsoft.com/office/drawing/2014/main" id="{A7437FB7-1DB0-4835-9BBE-E5FD0FDA1B5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73" name="Line 269">
          <a:extLst>
            <a:ext uri="{FF2B5EF4-FFF2-40B4-BE49-F238E27FC236}">
              <a16:creationId xmlns:a16="http://schemas.microsoft.com/office/drawing/2014/main" id="{13AC5A03-6868-4946-B2B9-8A6BEB83E68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74" name="Line 270">
          <a:extLst>
            <a:ext uri="{FF2B5EF4-FFF2-40B4-BE49-F238E27FC236}">
              <a16:creationId xmlns:a16="http://schemas.microsoft.com/office/drawing/2014/main" id="{772CE8C8-EEFA-435A-A44E-DD0B54C6D1E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75" name="Line 271">
          <a:extLst>
            <a:ext uri="{FF2B5EF4-FFF2-40B4-BE49-F238E27FC236}">
              <a16:creationId xmlns:a16="http://schemas.microsoft.com/office/drawing/2014/main" id="{08FBFD3F-B60D-4585-AC1F-653AE4DAF75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76" name="Line 272">
          <a:extLst>
            <a:ext uri="{FF2B5EF4-FFF2-40B4-BE49-F238E27FC236}">
              <a16:creationId xmlns:a16="http://schemas.microsoft.com/office/drawing/2014/main" id="{663CD4A4-E2A2-4C16-BB2A-CAD4D72EA62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77" name="Line 273">
          <a:extLst>
            <a:ext uri="{FF2B5EF4-FFF2-40B4-BE49-F238E27FC236}">
              <a16:creationId xmlns:a16="http://schemas.microsoft.com/office/drawing/2014/main" id="{7FB00FB9-4CED-486F-AF99-0DA275F0F58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78" name="Line 274">
          <a:extLst>
            <a:ext uri="{FF2B5EF4-FFF2-40B4-BE49-F238E27FC236}">
              <a16:creationId xmlns:a16="http://schemas.microsoft.com/office/drawing/2014/main" id="{D3279B0B-6C53-413C-9438-5ACC8BD47D1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79" name="Line 275">
          <a:extLst>
            <a:ext uri="{FF2B5EF4-FFF2-40B4-BE49-F238E27FC236}">
              <a16:creationId xmlns:a16="http://schemas.microsoft.com/office/drawing/2014/main" id="{BF66B823-4768-4603-B7F7-A923C3D42C8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80" name="Line 276">
          <a:extLst>
            <a:ext uri="{FF2B5EF4-FFF2-40B4-BE49-F238E27FC236}">
              <a16:creationId xmlns:a16="http://schemas.microsoft.com/office/drawing/2014/main" id="{39D92FD8-F815-4A67-91D7-400612CBA8D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81" name="Line 277">
          <a:extLst>
            <a:ext uri="{FF2B5EF4-FFF2-40B4-BE49-F238E27FC236}">
              <a16:creationId xmlns:a16="http://schemas.microsoft.com/office/drawing/2014/main" id="{486C20E1-4192-46B5-9842-2AC491D7ED7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82" name="Line 278">
          <a:extLst>
            <a:ext uri="{FF2B5EF4-FFF2-40B4-BE49-F238E27FC236}">
              <a16:creationId xmlns:a16="http://schemas.microsoft.com/office/drawing/2014/main" id="{D27E471A-66E7-4AF3-B688-B07303B1823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83" name="Line 279">
          <a:extLst>
            <a:ext uri="{FF2B5EF4-FFF2-40B4-BE49-F238E27FC236}">
              <a16:creationId xmlns:a16="http://schemas.microsoft.com/office/drawing/2014/main" id="{08EAC739-2E21-4472-9945-B9E9A1074A0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84" name="Line 280">
          <a:extLst>
            <a:ext uri="{FF2B5EF4-FFF2-40B4-BE49-F238E27FC236}">
              <a16:creationId xmlns:a16="http://schemas.microsoft.com/office/drawing/2014/main" id="{1F980B61-78FC-4ABB-94CC-FEFE6313037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85" name="Line 281">
          <a:extLst>
            <a:ext uri="{FF2B5EF4-FFF2-40B4-BE49-F238E27FC236}">
              <a16:creationId xmlns:a16="http://schemas.microsoft.com/office/drawing/2014/main" id="{06F641F1-C161-4880-A5F7-3D45501ABD1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86" name="Line 282">
          <a:extLst>
            <a:ext uri="{FF2B5EF4-FFF2-40B4-BE49-F238E27FC236}">
              <a16:creationId xmlns:a16="http://schemas.microsoft.com/office/drawing/2014/main" id="{BD36C826-0608-4E89-BA16-7FB3902B1CB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87" name="Line 283">
          <a:extLst>
            <a:ext uri="{FF2B5EF4-FFF2-40B4-BE49-F238E27FC236}">
              <a16:creationId xmlns:a16="http://schemas.microsoft.com/office/drawing/2014/main" id="{BE8DB172-95B0-4804-9C7F-9BCCBDA7533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88" name="Line 284">
          <a:extLst>
            <a:ext uri="{FF2B5EF4-FFF2-40B4-BE49-F238E27FC236}">
              <a16:creationId xmlns:a16="http://schemas.microsoft.com/office/drawing/2014/main" id="{8B035B16-2E0A-4F90-A382-7CA735DE362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89" name="Line 285">
          <a:extLst>
            <a:ext uri="{FF2B5EF4-FFF2-40B4-BE49-F238E27FC236}">
              <a16:creationId xmlns:a16="http://schemas.microsoft.com/office/drawing/2014/main" id="{E858D1A8-05B0-4DD3-96E1-F300D077410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90" name="Line 286">
          <a:extLst>
            <a:ext uri="{FF2B5EF4-FFF2-40B4-BE49-F238E27FC236}">
              <a16:creationId xmlns:a16="http://schemas.microsoft.com/office/drawing/2014/main" id="{5EA96E5D-4961-45BD-AC4A-CC06701D1B7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91" name="Line 287">
          <a:extLst>
            <a:ext uri="{FF2B5EF4-FFF2-40B4-BE49-F238E27FC236}">
              <a16:creationId xmlns:a16="http://schemas.microsoft.com/office/drawing/2014/main" id="{0104869D-DBD2-4B83-8122-17B0A8344CC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92" name="Line 288">
          <a:extLst>
            <a:ext uri="{FF2B5EF4-FFF2-40B4-BE49-F238E27FC236}">
              <a16:creationId xmlns:a16="http://schemas.microsoft.com/office/drawing/2014/main" id="{10EB3617-0D18-40D6-BCA6-25476CDF888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93" name="Line 289">
          <a:extLst>
            <a:ext uri="{FF2B5EF4-FFF2-40B4-BE49-F238E27FC236}">
              <a16:creationId xmlns:a16="http://schemas.microsoft.com/office/drawing/2014/main" id="{5BBB2DB9-C65F-4878-BC15-FD7CED4724D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94" name="Line 290">
          <a:extLst>
            <a:ext uri="{FF2B5EF4-FFF2-40B4-BE49-F238E27FC236}">
              <a16:creationId xmlns:a16="http://schemas.microsoft.com/office/drawing/2014/main" id="{A7D80D6B-439F-46E2-B7A1-13AF951270F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95" name="Line 291">
          <a:extLst>
            <a:ext uri="{FF2B5EF4-FFF2-40B4-BE49-F238E27FC236}">
              <a16:creationId xmlns:a16="http://schemas.microsoft.com/office/drawing/2014/main" id="{3CFFF9EA-55D9-453D-8BA5-36EEFCDC069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96" name="Line 292">
          <a:extLst>
            <a:ext uri="{FF2B5EF4-FFF2-40B4-BE49-F238E27FC236}">
              <a16:creationId xmlns:a16="http://schemas.microsoft.com/office/drawing/2014/main" id="{16280272-DC46-43DF-8BFB-1C4669B3DB6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97" name="Line 293">
          <a:extLst>
            <a:ext uri="{FF2B5EF4-FFF2-40B4-BE49-F238E27FC236}">
              <a16:creationId xmlns:a16="http://schemas.microsoft.com/office/drawing/2014/main" id="{C5C50007-9367-4E20-878D-D19F6DBF2DC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98" name="Line 294">
          <a:extLst>
            <a:ext uri="{FF2B5EF4-FFF2-40B4-BE49-F238E27FC236}">
              <a16:creationId xmlns:a16="http://schemas.microsoft.com/office/drawing/2014/main" id="{2185F8D3-FB8E-4391-88E6-1790044A703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799" name="Line 295">
          <a:extLst>
            <a:ext uri="{FF2B5EF4-FFF2-40B4-BE49-F238E27FC236}">
              <a16:creationId xmlns:a16="http://schemas.microsoft.com/office/drawing/2014/main" id="{700419DF-1816-42D2-9B61-440CE7789D9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00" name="Line 296">
          <a:extLst>
            <a:ext uri="{FF2B5EF4-FFF2-40B4-BE49-F238E27FC236}">
              <a16:creationId xmlns:a16="http://schemas.microsoft.com/office/drawing/2014/main" id="{B68100FF-EE1F-4672-8203-867BCECB060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01" name="Line 297">
          <a:extLst>
            <a:ext uri="{FF2B5EF4-FFF2-40B4-BE49-F238E27FC236}">
              <a16:creationId xmlns:a16="http://schemas.microsoft.com/office/drawing/2014/main" id="{FB266E4F-6328-469A-B90A-B32D1DD79EE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02" name="Line 298">
          <a:extLst>
            <a:ext uri="{FF2B5EF4-FFF2-40B4-BE49-F238E27FC236}">
              <a16:creationId xmlns:a16="http://schemas.microsoft.com/office/drawing/2014/main" id="{1D370423-6C6D-4795-8038-CCB7959E50E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03" name="Line 299">
          <a:extLst>
            <a:ext uri="{FF2B5EF4-FFF2-40B4-BE49-F238E27FC236}">
              <a16:creationId xmlns:a16="http://schemas.microsoft.com/office/drawing/2014/main" id="{57846997-7BBB-4165-86F6-E775EDE52F4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04" name="Line 300">
          <a:extLst>
            <a:ext uri="{FF2B5EF4-FFF2-40B4-BE49-F238E27FC236}">
              <a16:creationId xmlns:a16="http://schemas.microsoft.com/office/drawing/2014/main" id="{9B53D3B7-5E5A-4D16-A2B3-07A1EBE42BC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05" name="Line 301">
          <a:extLst>
            <a:ext uri="{FF2B5EF4-FFF2-40B4-BE49-F238E27FC236}">
              <a16:creationId xmlns:a16="http://schemas.microsoft.com/office/drawing/2014/main" id="{7F12C824-C802-4DDE-8660-453B69CB1F5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06" name="Line 302">
          <a:extLst>
            <a:ext uri="{FF2B5EF4-FFF2-40B4-BE49-F238E27FC236}">
              <a16:creationId xmlns:a16="http://schemas.microsoft.com/office/drawing/2014/main" id="{2C13C79C-1C9E-4D62-A20B-FAEBD36423E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07" name="Line 303">
          <a:extLst>
            <a:ext uri="{FF2B5EF4-FFF2-40B4-BE49-F238E27FC236}">
              <a16:creationId xmlns:a16="http://schemas.microsoft.com/office/drawing/2014/main" id="{B71814B8-6121-4B1F-98E7-CB631E88B38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08" name="Line 304">
          <a:extLst>
            <a:ext uri="{FF2B5EF4-FFF2-40B4-BE49-F238E27FC236}">
              <a16:creationId xmlns:a16="http://schemas.microsoft.com/office/drawing/2014/main" id="{452AE018-0F13-4353-B59B-097A912CD07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09" name="Line 305">
          <a:extLst>
            <a:ext uri="{FF2B5EF4-FFF2-40B4-BE49-F238E27FC236}">
              <a16:creationId xmlns:a16="http://schemas.microsoft.com/office/drawing/2014/main" id="{F4A84AE2-B50E-40F4-9540-F51960CA435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10" name="Line 306">
          <a:extLst>
            <a:ext uri="{FF2B5EF4-FFF2-40B4-BE49-F238E27FC236}">
              <a16:creationId xmlns:a16="http://schemas.microsoft.com/office/drawing/2014/main" id="{321E8B34-F1FF-4F29-9493-97C50BC80EA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11" name="Line 307">
          <a:extLst>
            <a:ext uri="{FF2B5EF4-FFF2-40B4-BE49-F238E27FC236}">
              <a16:creationId xmlns:a16="http://schemas.microsoft.com/office/drawing/2014/main" id="{8D7AD967-0C33-42E7-8F7C-FE36446DDE2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12" name="Line 308">
          <a:extLst>
            <a:ext uri="{FF2B5EF4-FFF2-40B4-BE49-F238E27FC236}">
              <a16:creationId xmlns:a16="http://schemas.microsoft.com/office/drawing/2014/main" id="{C73017C4-BF23-4D45-A337-62365F14DA5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13" name="Line 309">
          <a:extLst>
            <a:ext uri="{FF2B5EF4-FFF2-40B4-BE49-F238E27FC236}">
              <a16:creationId xmlns:a16="http://schemas.microsoft.com/office/drawing/2014/main" id="{A58BD241-CA10-4378-9460-57E83DC4666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14" name="Line 310">
          <a:extLst>
            <a:ext uri="{FF2B5EF4-FFF2-40B4-BE49-F238E27FC236}">
              <a16:creationId xmlns:a16="http://schemas.microsoft.com/office/drawing/2014/main" id="{83F4803A-F2C9-4A67-9A66-6A874559CEC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15" name="Line 311">
          <a:extLst>
            <a:ext uri="{FF2B5EF4-FFF2-40B4-BE49-F238E27FC236}">
              <a16:creationId xmlns:a16="http://schemas.microsoft.com/office/drawing/2014/main" id="{E586E6E7-6CB1-4406-837A-870DFD22972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16" name="Line 312">
          <a:extLst>
            <a:ext uri="{FF2B5EF4-FFF2-40B4-BE49-F238E27FC236}">
              <a16:creationId xmlns:a16="http://schemas.microsoft.com/office/drawing/2014/main" id="{1D85A79C-FACE-4284-982A-75A89AD2AD5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17" name="Line 313">
          <a:extLst>
            <a:ext uri="{FF2B5EF4-FFF2-40B4-BE49-F238E27FC236}">
              <a16:creationId xmlns:a16="http://schemas.microsoft.com/office/drawing/2014/main" id="{11F91ECD-9912-46F9-BFBA-25A8236B3EE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18" name="Line 314">
          <a:extLst>
            <a:ext uri="{FF2B5EF4-FFF2-40B4-BE49-F238E27FC236}">
              <a16:creationId xmlns:a16="http://schemas.microsoft.com/office/drawing/2014/main" id="{D8EE61BB-0410-4B63-9996-B2B46C89970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19" name="Line 315">
          <a:extLst>
            <a:ext uri="{FF2B5EF4-FFF2-40B4-BE49-F238E27FC236}">
              <a16:creationId xmlns:a16="http://schemas.microsoft.com/office/drawing/2014/main" id="{3E04B7BC-5639-40A5-862B-2F44F809D30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20" name="Line 316">
          <a:extLst>
            <a:ext uri="{FF2B5EF4-FFF2-40B4-BE49-F238E27FC236}">
              <a16:creationId xmlns:a16="http://schemas.microsoft.com/office/drawing/2014/main" id="{F28CB5CD-935F-43C8-997B-70817C7A92D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21" name="Line 317">
          <a:extLst>
            <a:ext uri="{FF2B5EF4-FFF2-40B4-BE49-F238E27FC236}">
              <a16:creationId xmlns:a16="http://schemas.microsoft.com/office/drawing/2014/main" id="{51645D30-3BB1-4604-AB3C-4DE135D3CDA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22" name="Line 318">
          <a:extLst>
            <a:ext uri="{FF2B5EF4-FFF2-40B4-BE49-F238E27FC236}">
              <a16:creationId xmlns:a16="http://schemas.microsoft.com/office/drawing/2014/main" id="{C314F80E-CE38-4F25-ABF3-6022982241F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23" name="Line 319">
          <a:extLst>
            <a:ext uri="{FF2B5EF4-FFF2-40B4-BE49-F238E27FC236}">
              <a16:creationId xmlns:a16="http://schemas.microsoft.com/office/drawing/2014/main" id="{76E92AC5-E232-461B-B05B-C0EBD602E8B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24" name="Line 320">
          <a:extLst>
            <a:ext uri="{FF2B5EF4-FFF2-40B4-BE49-F238E27FC236}">
              <a16:creationId xmlns:a16="http://schemas.microsoft.com/office/drawing/2014/main" id="{20CFB127-8B15-4196-B03E-D33CA833326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25" name="Line 321">
          <a:extLst>
            <a:ext uri="{FF2B5EF4-FFF2-40B4-BE49-F238E27FC236}">
              <a16:creationId xmlns:a16="http://schemas.microsoft.com/office/drawing/2014/main" id="{B9DF40B6-FC38-4E18-83A8-0CF2FE408F7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26" name="Line 322">
          <a:extLst>
            <a:ext uri="{FF2B5EF4-FFF2-40B4-BE49-F238E27FC236}">
              <a16:creationId xmlns:a16="http://schemas.microsoft.com/office/drawing/2014/main" id="{FEA53E81-1E38-43F8-9787-91B8A52E059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27" name="Line 323">
          <a:extLst>
            <a:ext uri="{FF2B5EF4-FFF2-40B4-BE49-F238E27FC236}">
              <a16:creationId xmlns:a16="http://schemas.microsoft.com/office/drawing/2014/main" id="{901B5426-1ECF-44E8-B1BA-3A678FD0E6C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28" name="Line 324">
          <a:extLst>
            <a:ext uri="{FF2B5EF4-FFF2-40B4-BE49-F238E27FC236}">
              <a16:creationId xmlns:a16="http://schemas.microsoft.com/office/drawing/2014/main" id="{47EE04AE-274E-417F-9448-4C79DDE750C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29" name="Line 325">
          <a:extLst>
            <a:ext uri="{FF2B5EF4-FFF2-40B4-BE49-F238E27FC236}">
              <a16:creationId xmlns:a16="http://schemas.microsoft.com/office/drawing/2014/main" id="{037AAE9C-43F7-49CD-9F5B-844274EA0AC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30" name="Line 326">
          <a:extLst>
            <a:ext uri="{FF2B5EF4-FFF2-40B4-BE49-F238E27FC236}">
              <a16:creationId xmlns:a16="http://schemas.microsoft.com/office/drawing/2014/main" id="{4773FB66-250F-4157-A7EA-5F540464E9D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31" name="Line 327">
          <a:extLst>
            <a:ext uri="{FF2B5EF4-FFF2-40B4-BE49-F238E27FC236}">
              <a16:creationId xmlns:a16="http://schemas.microsoft.com/office/drawing/2014/main" id="{D48E5DDA-9DB6-4398-84A2-49886C3687F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32" name="Line 328">
          <a:extLst>
            <a:ext uri="{FF2B5EF4-FFF2-40B4-BE49-F238E27FC236}">
              <a16:creationId xmlns:a16="http://schemas.microsoft.com/office/drawing/2014/main" id="{8023DA0A-AE76-4E85-9142-754DA851BEC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33" name="Line 329">
          <a:extLst>
            <a:ext uri="{FF2B5EF4-FFF2-40B4-BE49-F238E27FC236}">
              <a16:creationId xmlns:a16="http://schemas.microsoft.com/office/drawing/2014/main" id="{5786F72F-790A-42C6-AB3E-70D98AEE3CD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34" name="Line 330">
          <a:extLst>
            <a:ext uri="{FF2B5EF4-FFF2-40B4-BE49-F238E27FC236}">
              <a16:creationId xmlns:a16="http://schemas.microsoft.com/office/drawing/2014/main" id="{05B91BCD-CC68-4850-B3AA-B05B93959FA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35" name="Line 331">
          <a:extLst>
            <a:ext uri="{FF2B5EF4-FFF2-40B4-BE49-F238E27FC236}">
              <a16:creationId xmlns:a16="http://schemas.microsoft.com/office/drawing/2014/main" id="{A8B147AC-970C-4291-ACAB-97E4C5F82FE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36" name="Line 332">
          <a:extLst>
            <a:ext uri="{FF2B5EF4-FFF2-40B4-BE49-F238E27FC236}">
              <a16:creationId xmlns:a16="http://schemas.microsoft.com/office/drawing/2014/main" id="{C8EA7E0D-A71A-4427-83A5-80651F82840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37" name="Line 333">
          <a:extLst>
            <a:ext uri="{FF2B5EF4-FFF2-40B4-BE49-F238E27FC236}">
              <a16:creationId xmlns:a16="http://schemas.microsoft.com/office/drawing/2014/main" id="{954DEC25-80A7-407D-A74D-2B632FE602E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38" name="Line 334">
          <a:extLst>
            <a:ext uri="{FF2B5EF4-FFF2-40B4-BE49-F238E27FC236}">
              <a16:creationId xmlns:a16="http://schemas.microsoft.com/office/drawing/2014/main" id="{16C807F4-F872-4BD0-81C1-1AB2DF3F075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39" name="Line 335">
          <a:extLst>
            <a:ext uri="{FF2B5EF4-FFF2-40B4-BE49-F238E27FC236}">
              <a16:creationId xmlns:a16="http://schemas.microsoft.com/office/drawing/2014/main" id="{2983C0D3-499F-4B05-8342-5BF7D2E4315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40" name="Line 336">
          <a:extLst>
            <a:ext uri="{FF2B5EF4-FFF2-40B4-BE49-F238E27FC236}">
              <a16:creationId xmlns:a16="http://schemas.microsoft.com/office/drawing/2014/main" id="{4246EB95-F46F-4992-B65A-E9C74D798E0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41" name="Line 337">
          <a:extLst>
            <a:ext uri="{FF2B5EF4-FFF2-40B4-BE49-F238E27FC236}">
              <a16:creationId xmlns:a16="http://schemas.microsoft.com/office/drawing/2014/main" id="{B9BD835A-9130-4A8D-9AEC-E697B0AE6B9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42" name="Line 338">
          <a:extLst>
            <a:ext uri="{FF2B5EF4-FFF2-40B4-BE49-F238E27FC236}">
              <a16:creationId xmlns:a16="http://schemas.microsoft.com/office/drawing/2014/main" id="{25BFE600-B0A7-4BE5-B026-EB87DD2A2D5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43" name="Line 339">
          <a:extLst>
            <a:ext uri="{FF2B5EF4-FFF2-40B4-BE49-F238E27FC236}">
              <a16:creationId xmlns:a16="http://schemas.microsoft.com/office/drawing/2014/main" id="{F5642F98-59EB-4EF2-AE6E-3D6F9B4AB76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44" name="Line 340">
          <a:extLst>
            <a:ext uri="{FF2B5EF4-FFF2-40B4-BE49-F238E27FC236}">
              <a16:creationId xmlns:a16="http://schemas.microsoft.com/office/drawing/2014/main" id="{47FBAB09-C125-42C1-926E-D921071C69B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45" name="Line 341">
          <a:extLst>
            <a:ext uri="{FF2B5EF4-FFF2-40B4-BE49-F238E27FC236}">
              <a16:creationId xmlns:a16="http://schemas.microsoft.com/office/drawing/2014/main" id="{E6E1983E-6833-4866-B89E-37EBF98D01D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46" name="Line 342">
          <a:extLst>
            <a:ext uri="{FF2B5EF4-FFF2-40B4-BE49-F238E27FC236}">
              <a16:creationId xmlns:a16="http://schemas.microsoft.com/office/drawing/2014/main" id="{F22A7505-DC5A-4E75-AC9C-EF538558348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47" name="Line 343">
          <a:extLst>
            <a:ext uri="{FF2B5EF4-FFF2-40B4-BE49-F238E27FC236}">
              <a16:creationId xmlns:a16="http://schemas.microsoft.com/office/drawing/2014/main" id="{71787ED8-E5EB-4CA2-84D2-2E1D283132C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48" name="Line 344">
          <a:extLst>
            <a:ext uri="{FF2B5EF4-FFF2-40B4-BE49-F238E27FC236}">
              <a16:creationId xmlns:a16="http://schemas.microsoft.com/office/drawing/2014/main" id="{ED848870-24C4-4AEC-958B-6217B56834D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49" name="Line 345">
          <a:extLst>
            <a:ext uri="{FF2B5EF4-FFF2-40B4-BE49-F238E27FC236}">
              <a16:creationId xmlns:a16="http://schemas.microsoft.com/office/drawing/2014/main" id="{8892F36B-0C55-4AAF-BC1C-6267BAA42DE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50" name="Line 346">
          <a:extLst>
            <a:ext uri="{FF2B5EF4-FFF2-40B4-BE49-F238E27FC236}">
              <a16:creationId xmlns:a16="http://schemas.microsoft.com/office/drawing/2014/main" id="{1F40CAFB-5EC6-4891-977F-8EC2FC0F0BB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51" name="Line 347">
          <a:extLst>
            <a:ext uri="{FF2B5EF4-FFF2-40B4-BE49-F238E27FC236}">
              <a16:creationId xmlns:a16="http://schemas.microsoft.com/office/drawing/2014/main" id="{6C311847-85D6-425A-86B4-8066AB28D36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52" name="Line 348">
          <a:extLst>
            <a:ext uri="{FF2B5EF4-FFF2-40B4-BE49-F238E27FC236}">
              <a16:creationId xmlns:a16="http://schemas.microsoft.com/office/drawing/2014/main" id="{D9AF0979-B708-4F84-AE48-41C9BFC88A2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53" name="Line 349">
          <a:extLst>
            <a:ext uri="{FF2B5EF4-FFF2-40B4-BE49-F238E27FC236}">
              <a16:creationId xmlns:a16="http://schemas.microsoft.com/office/drawing/2014/main" id="{844F9C7E-BF6A-4C6D-BEB6-89A04B56A03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54" name="Line 350">
          <a:extLst>
            <a:ext uri="{FF2B5EF4-FFF2-40B4-BE49-F238E27FC236}">
              <a16:creationId xmlns:a16="http://schemas.microsoft.com/office/drawing/2014/main" id="{0548A28B-F110-4559-BCF3-84DA3A120B9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55" name="Line 351">
          <a:extLst>
            <a:ext uri="{FF2B5EF4-FFF2-40B4-BE49-F238E27FC236}">
              <a16:creationId xmlns:a16="http://schemas.microsoft.com/office/drawing/2014/main" id="{D3804B79-82A0-425D-AF43-B63F64BC70A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56" name="Line 352">
          <a:extLst>
            <a:ext uri="{FF2B5EF4-FFF2-40B4-BE49-F238E27FC236}">
              <a16:creationId xmlns:a16="http://schemas.microsoft.com/office/drawing/2014/main" id="{3C3F87D1-D750-4AFF-93AB-73E891264D8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57" name="Line 353">
          <a:extLst>
            <a:ext uri="{FF2B5EF4-FFF2-40B4-BE49-F238E27FC236}">
              <a16:creationId xmlns:a16="http://schemas.microsoft.com/office/drawing/2014/main" id="{DB2E9474-6BEA-40D7-B36B-7BC24F95F9B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58" name="Line 354">
          <a:extLst>
            <a:ext uri="{FF2B5EF4-FFF2-40B4-BE49-F238E27FC236}">
              <a16:creationId xmlns:a16="http://schemas.microsoft.com/office/drawing/2014/main" id="{D11BB3D6-50AE-4877-AA5B-37A8527722A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59" name="Line 355">
          <a:extLst>
            <a:ext uri="{FF2B5EF4-FFF2-40B4-BE49-F238E27FC236}">
              <a16:creationId xmlns:a16="http://schemas.microsoft.com/office/drawing/2014/main" id="{05A22470-C839-4801-BB07-A008A9E06BC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60" name="Line 356">
          <a:extLst>
            <a:ext uri="{FF2B5EF4-FFF2-40B4-BE49-F238E27FC236}">
              <a16:creationId xmlns:a16="http://schemas.microsoft.com/office/drawing/2014/main" id="{25E922E2-A1E3-4481-9B23-CD3FFFB0188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61" name="Line 358">
          <a:extLst>
            <a:ext uri="{FF2B5EF4-FFF2-40B4-BE49-F238E27FC236}">
              <a16:creationId xmlns:a16="http://schemas.microsoft.com/office/drawing/2014/main" id="{B84E8D97-7461-4FE1-84DD-EAC54700A87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62" name="Line 359">
          <a:extLst>
            <a:ext uri="{FF2B5EF4-FFF2-40B4-BE49-F238E27FC236}">
              <a16:creationId xmlns:a16="http://schemas.microsoft.com/office/drawing/2014/main" id="{81301D02-C34E-4F70-AB29-6715B3E8B5D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63" name="Line 360">
          <a:extLst>
            <a:ext uri="{FF2B5EF4-FFF2-40B4-BE49-F238E27FC236}">
              <a16:creationId xmlns:a16="http://schemas.microsoft.com/office/drawing/2014/main" id="{7807EA70-C711-419D-A156-F50CDA3B0D2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64" name="Line 361">
          <a:extLst>
            <a:ext uri="{FF2B5EF4-FFF2-40B4-BE49-F238E27FC236}">
              <a16:creationId xmlns:a16="http://schemas.microsoft.com/office/drawing/2014/main" id="{E1B0B286-69E2-46AB-AF69-0AA5329CD69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65" name="Line 362">
          <a:extLst>
            <a:ext uri="{FF2B5EF4-FFF2-40B4-BE49-F238E27FC236}">
              <a16:creationId xmlns:a16="http://schemas.microsoft.com/office/drawing/2014/main" id="{4E04EE21-3DF6-4C53-A4B3-CCA2359E326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66" name="Line 363">
          <a:extLst>
            <a:ext uri="{FF2B5EF4-FFF2-40B4-BE49-F238E27FC236}">
              <a16:creationId xmlns:a16="http://schemas.microsoft.com/office/drawing/2014/main" id="{61E46FD6-AE18-4E52-A6E2-482F715D495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67" name="Line 364">
          <a:extLst>
            <a:ext uri="{FF2B5EF4-FFF2-40B4-BE49-F238E27FC236}">
              <a16:creationId xmlns:a16="http://schemas.microsoft.com/office/drawing/2014/main" id="{98BE3A85-07A7-4398-91A8-6B65E7DAC24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68" name="Line 365">
          <a:extLst>
            <a:ext uri="{FF2B5EF4-FFF2-40B4-BE49-F238E27FC236}">
              <a16:creationId xmlns:a16="http://schemas.microsoft.com/office/drawing/2014/main" id="{3145AF33-69AC-4029-981A-C098309B823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69" name="Line 366">
          <a:extLst>
            <a:ext uri="{FF2B5EF4-FFF2-40B4-BE49-F238E27FC236}">
              <a16:creationId xmlns:a16="http://schemas.microsoft.com/office/drawing/2014/main" id="{08DBA201-E685-49E1-A439-2F1062F5710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70" name="Line 367">
          <a:extLst>
            <a:ext uri="{FF2B5EF4-FFF2-40B4-BE49-F238E27FC236}">
              <a16:creationId xmlns:a16="http://schemas.microsoft.com/office/drawing/2014/main" id="{F28E3E5D-B419-457E-AF25-EFF2BD167A9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71" name="Line 368">
          <a:extLst>
            <a:ext uri="{FF2B5EF4-FFF2-40B4-BE49-F238E27FC236}">
              <a16:creationId xmlns:a16="http://schemas.microsoft.com/office/drawing/2014/main" id="{49D7CB49-67E7-4558-8611-D923DAFF1DD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72" name="Line 369">
          <a:extLst>
            <a:ext uri="{FF2B5EF4-FFF2-40B4-BE49-F238E27FC236}">
              <a16:creationId xmlns:a16="http://schemas.microsoft.com/office/drawing/2014/main" id="{67B19288-2566-4BD1-BEEC-F942715E8D6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73" name="Line 370">
          <a:extLst>
            <a:ext uri="{FF2B5EF4-FFF2-40B4-BE49-F238E27FC236}">
              <a16:creationId xmlns:a16="http://schemas.microsoft.com/office/drawing/2014/main" id="{A9711733-E557-41BB-B750-15368686EBD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74" name="Line 371">
          <a:extLst>
            <a:ext uri="{FF2B5EF4-FFF2-40B4-BE49-F238E27FC236}">
              <a16:creationId xmlns:a16="http://schemas.microsoft.com/office/drawing/2014/main" id="{6405B76E-C83A-4B99-BF2A-6C481F2B2AF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75" name="Line 372">
          <a:extLst>
            <a:ext uri="{FF2B5EF4-FFF2-40B4-BE49-F238E27FC236}">
              <a16:creationId xmlns:a16="http://schemas.microsoft.com/office/drawing/2014/main" id="{FD0B8D38-A0DC-484E-BCFD-16A930FAE77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76" name="Line 373">
          <a:extLst>
            <a:ext uri="{FF2B5EF4-FFF2-40B4-BE49-F238E27FC236}">
              <a16:creationId xmlns:a16="http://schemas.microsoft.com/office/drawing/2014/main" id="{32672F56-EAF3-4B3C-B7C8-62ABE42CA75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77" name="Line 374">
          <a:extLst>
            <a:ext uri="{FF2B5EF4-FFF2-40B4-BE49-F238E27FC236}">
              <a16:creationId xmlns:a16="http://schemas.microsoft.com/office/drawing/2014/main" id="{B84C31F9-9BF0-4CC0-A801-870B52A3EEF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78" name="Line 375">
          <a:extLst>
            <a:ext uri="{FF2B5EF4-FFF2-40B4-BE49-F238E27FC236}">
              <a16:creationId xmlns:a16="http://schemas.microsoft.com/office/drawing/2014/main" id="{40503AAD-1317-4A00-9FCE-C8CFD806A25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79" name="Line 376">
          <a:extLst>
            <a:ext uri="{FF2B5EF4-FFF2-40B4-BE49-F238E27FC236}">
              <a16:creationId xmlns:a16="http://schemas.microsoft.com/office/drawing/2014/main" id="{B2550DC5-4528-471F-A673-3B456978684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80" name="Line 377">
          <a:extLst>
            <a:ext uri="{FF2B5EF4-FFF2-40B4-BE49-F238E27FC236}">
              <a16:creationId xmlns:a16="http://schemas.microsoft.com/office/drawing/2014/main" id="{44A30712-F269-42EA-85AA-4C116DA7154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81" name="Line 378">
          <a:extLst>
            <a:ext uri="{FF2B5EF4-FFF2-40B4-BE49-F238E27FC236}">
              <a16:creationId xmlns:a16="http://schemas.microsoft.com/office/drawing/2014/main" id="{C87CD626-83D7-4A9C-817E-2283BE6AB18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82" name="Line 379">
          <a:extLst>
            <a:ext uri="{FF2B5EF4-FFF2-40B4-BE49-F238E27FC236}">
              <a16:creationId xmlns:a16="http://schemas.microsoft.com/office/drawing/2014/main" id="{C3CFFC87-0291-42CA-81DD-8EE307011C4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83" name="Line 380">
          <a:extLst>
            <a:ext uri="{FF2B5EF4-FFF2-40B4-BE49-F238E27FC236}">
              <a16:creationId xmlns:a16="http://schemas.microsoft.com/office/drawing/2014/main" id="{CF95386B-20A4-4120-BC05-C7631A08F04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84" name="Line 381">
          <a:extLst>
            <a:ext uri="{FF2B5EF4-FFF2-40B4-BE49-F238E27FC236}">
              <a16:creationId xmlns:a16="http://schemas.microsoft.com/office/drawing/2014/main" id="{98D721C7-A73D-4479-8692-B5518E68BDE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85" name="Line 382">
          <a:extLst>
            <a:ext uri="{FF2B5EF4-FFF2-40B4-BE49-F238E27FC236}">
              <a16:creationId xmlns:a16="http://schemas.microsoft.com/office/drawing/2014/main" id="{1C3A4D6E-1CCA-458C-B07B-9BF2DA8C4CD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86" name="Line 383">
          <a:extLst>
            <a:ext uri="{FF2B5EF4-FFF2-40B4-BE49-F238E27FC236}">
              <a16:creationId xmlns:a16="http://schemas.microsoft.com/office/drawing/2014/main" id="{E73BC9F4-1A58-4783-9D59-22E3C9375A9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87" name="Line 384">
          <a:extLst>
            <a:ext uri="{FF2B5EF4-FFF2-40B4-BE49-F238E27FC236}">
              <a16:creationId xmlns:a16="http://schemas.microsoft.com/office/drawing/2014/main" id="{8E91F9EB-AB3E-40C4-91DC-285921F6236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88" name="Line 385">
          <a:extLst>
            <a:ext uri="{FF2B5EF4-FFF2-40B4-BE49-F238E27FC236}">
              <a16:creationId xmlns:a16="http://schemas.microsoft.com/office/drawing/2014/main" id="{69675340-5156-47D9-B2B5-16FC9C722F3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89" name="Line 386">
          <a:extLst>
            <a:ext uri="{FF2B5EF4-FFF2-40B4-BE49-F238E27FC236}">
              <a16:creationId xmlns:a16="http://schemas.microsoft.com/office/drawing/2014/main" id="{DA5575C4-8773-464C-BF5A-6BEB9434A7C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90" name="Line 387">
          <a:extLst>
            <a:ext uri="{FF2B5EF4-FFF2-40B4-BE49-F238E27FC236}">
              <a16:creationId xmlns:a16="http://schemas.microsoft.com/office/drawing/2014/main" id="{6F043A36-95D5-4A76-9335-1B8EE8C9B06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91" name="Line 388">
          <a:extLst>
            <a:ext uri="{FF2B5EF4-FFF2-40B4-BE49-F238E27FC236}">
              <a16:creationId xmlns:a16="http://schemas.microsoft.com/office/drawing/2014/main" id="{D38047D9-A085-46BB-9181-04C83002A1F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92" name="Line 389">
          <a:extLst>
            <a:ext uri="{FF2B5EF4-FFF2-40B4-BE49-F238E27FC236}">
              <a16:creationId xmlns:a16="http://schemas.microsoft.com/office/drawing/2014/main" id="{128F874E-D4CD-40E5-B8CA-44E7860B9AB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93" name="Line 390">
          <a:extLst>
            <a:ext uri="{FF2B5EF4-FFF2-40B4-BE49-F238E27FC236}">
              <a16:creationId xmlns:a16="http://schemas.microsoft.com/office/drawing/2014/main" id="{2E8E2FB0-5507-4F25-9D17-8D21D07FAEE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94" name="Line 391">
          <a:extLst>
            <a:ext uri="{FF2B5EF4-FFF2-40B4-BE49-F238E27FC236}">
              <a16:creationId xmlns:a16="http://schemas.microsoft.com/office/drawing/2014/main" id="{C0BF04BE-72FC-43FE-BC1F-CAD03ED76FC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95" name="Line 392">
          <a:extLst>
            <a:ext uri="{FF2B5EF4-FFF2-40B4-BE49-F238E27FC236}">
              <a16:creationId xmlns:a16="http://schemas.microsoft.com/office/drawing/2014/main" id="{F06BDB05-5D8A-452D-9EBE-BFE0C0C14C7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96" name="Line 393">
          <a:extLst>
            <a:ext uri="{FF2B5EF4-FFF2-40B4-BE49-F238E27FC236}">
              <a16:creationId xmlns:a16="http://schemas.microsoft.com/office/drawing/2014/main" id="{DC06D274-2019-476B-A05C-A4BD4D43FA0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97" name="Line 394">
          <a:extLst>
            <a:ext uri="{FF2B5EF4-FFF2-40B4-BE49-F238E27FC236}">
              <a16:creationId xmlns:a16="http://schemas.microsoft.com/office/drawing/2014/main" id="{AC6CB65F-AB5D-4EEC-BBA4-2850F57CDD6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98" name="Line 395">
          <a:extLst>
            <a:ext uri="{FF2B5EF4-FFF2-40B4-BE49-F238E27FC236}">
              <a16:creationId xmlns:a16="http://schemas.microsoft.com/office/drawing/2014/main" id="{C89340CA-713A-44E0-8127-67895952AA2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899" name="Line 396">
          <a:extLst>
            <a:ext uri="{FF2B5EF4-FFF2-40B4-BE49-F238E27FC236}">
              <a16:creationId xmlns:a16="http://schemas.microsoft.com/office/drawing/2014/main" id="{A869D707-F8F8-4624-8CCD-D98F2470661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00" name="Line 397">
          <a:extLst>
            <a:ext uri="{FF2B5EF4-FFF2-40B4-BE49-F238E27FC236}">
              <a16:creationId xmlns:a16="http://schemas.microsoft.com/office/drawing/2014/main" id="{BB86784A-34C3-4D17-8D52-03577667484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01" name="Line 398">
          <a:extLst>
            <a:ext uri="{FF2B5EF4-FFF2-40B4-BE49-F238E27FC236}">
              <a16:creationId xmlns:a16="http://schemas.microsoft.com/office/drawing/2014/main" id="{7C87813F-A39B-4A22-B476-8F32EFB1AE9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02" name="Line 399">
          <a:extLst>
            <a:ext uri="{FF2B5EF4-FFF2-40B4-BE49-F238E27FC236}">
              <a16:creationId xmlns:a16="http://schemas.microsoft.com/office/drawing/2014/main" id="{9DDCC4D2-C806-4513-BF2F-F60617C33A7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03" name="Line 400">
          <a:extLst>
            <a:ext uri="{FF2B5EF4-FFF2-40B4-BE49-F238E27FC236}">
              <a16:creationId xmlns:a16="http://schemas.microsoft.com/office/drawing/2014/main" id="{2A8E1CE8-6808-473C-9A12-FA374CC0329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04" name="Line 401">
          <a:extLst>
            <a:ext uri="{FF2B5EF4-FFF2-40B4-BE49-F238E27FC236}">
              <a16:creationId xmlns:a16="http://schemas.microsoft.com/office/drawing/2014/main" id="{6F5195A2-65CE-41B1-A40C-DAF5FBC030B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05" name="Line 402">
          <a:extLst>
            <a:ext uri="{FF2B5EF4-FFF2-40B4-BE49-F238E27FC236}">
              <a16:creationId xmlns:a16="http://schemas.microsoft.com/office/drawing/2014/main" id="{98C91A75-4EB8-44A0-BEF7-E990D3D2899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06" name="Line 403">
          <a:extLst>
            <a:ext uri="{FF2B5EF4-FFF2-40B4-BE49-F238E27FC236}">
              <a16:creationId xmlns:a16="http://schemas.microsoft.com/office/drawing/2014/main" id="{AFFCA004-63EE-4914-ABEA-150CAF736A7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07" name="Line 404">
          <a:extLst>
            <a:ext uri="{FF2B5EF4-FFF2-40B4-BE49-F238E27FC236}">
              <a16:creationId xmlns:a16="http://schemas.microsoft.com/office/drawing/2014/main" id="{13CFBAA5-8A89-4020-A830-358D0A5D581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08" name="Line 405">
          <a:extLst>
            <a:ext uri="{FF2B5EF4-FFF2-40B4-BE49-F238E27FC236}">
              <a16:creationId xmlns:a16="http://schemas.microsoft.com/office/drawing/2014/main" id="{D3227665-13DC-4F3D-B5C2-CD6E9A59313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09" name="Line 406">
          <a:extLst>
            <a:ext uri="{FF2B5EF4-FFF2-40B4-BE49-F238E27FC236}">
              <a16:creationId xmlns:a16="http://schemas.microsoft.com/office/drawing/2014/main" id="{C86F921A-738D-4CB6-9960-FAD0AD77E9E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10" name="Line 407">
          <a:extLst>
            <a:ext uri="{FF2B5EF4-FFF2-40B4-BE49-F238E27FC236}">
              <a16:creationId xmlns:a16="http://schemas.microsoft.com/office/drawing/2014/main" id="{ED64C9FE-792F-4C47-B1AF-BD42478AD7D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11" name="Line 408">
          <a:extLst>
            <a:ext uri="{FF2B5EF4-FFF2-40B4-BE49-F238E27FC236}">
              <a16:creationId xmlns:a16="http://schemas.microsoft.com/office/drawing/2014/main" id="{AD32064C-69F7-4CFA-B88B-9BCCCE7642E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12" name="Line 409">
          <a:extLst>
            <a:ext uri="{FF2B5EF4-FFF2-40B4-BE49-F238E27FC236}">
              <a16:creationId xmlns:a16="http://schemas.microsoft.com/office/drawing/2014/main" id="{D289B974-6195-4B0F-BA48-1AEB8CCDF5C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13" name="Line 410">
          <a:extLst>
            <a:ext uri="{FF2B5EF4-FFF2-40B4-BE49-F238E27FC236}">
              <a16:creationId xmlns:a16="http://schemas.microsoft.com/office/drawing/2014/main" id="{757CF3A7-77BA-42FC-8710-8B7F96E98EE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14" name="Line 411">
          <a:extLst>
            <a:ext uri="{FF2B5EF4-FFF2-40B4-BE49-F238E27FC236}">
              <a16:creationId xmlns:a16="http://schemas.microsoft.com/office/drawing/2014/main" id="{D69B9959-C158-41E3-8312-4597DF99CC8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15" name="Line 412">
          <a:extLst>
            <a:ext uri="{FF2B5EF4-FFF2-40B4-BE49-F238E27FC236}">
              <a16:creationId xmlns:a16="http://schemas.microsoft.com/office/drawing/2014/main" id="{1E1A7088-115C-454F-8707-049DF5CAA22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16" name="Line 413">
          <a:extLst>
            <a:ext uri="{FF2B5EF4-FFF2-40B4-BE49-F238E27FC236}">
              <a16:creationId xmlns:a16="http://schemas.microsoft.com/office/drawing/2014/main" id="{DCC53994-4E92-47F8-9DEF-9FD5112E017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17" name="Line 414">
          <a:extLst>
            <a:ext uri="{FF2B5EF4-FFF2-40B4-BE49-F238E27FC236}">
              <a16:creationId xmlns:a16="http://schemas.microsoft.com/office/drawing/2014/main" id="{48318940-29B0-40FA-B154-FFA7486D7A5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18" name="Line 415">
          <a:extLst>
            <a:ext uri="{FF2B5EF4-FFF2-40B4-BE49-F238E27FC236}">
              <a16:creationId xmlns:a16="http://schemas.microsoft.com/office/drawing/2014/main" id="{DE740AB6-090E-4670-907A-8B0A21A7C73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19" name="Line 416">
          <a:extLst>
            <a:ext uri="{FF2B5EF4-FFF2-40B4-BE49-F238E27FC236}">
              <a16:creationId xmlns:a16="http://schemas.microsoft.com/office/drawing/2014/main" id="{E76FD129-0F98-48EF-ABCE-C0BFDFBA02C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20" name="Line 417">
          <a:extLst>
            <a:ext uri="{FF2B5EF4-FFF2-40B4-BE49-F238E27FC236}">
              <a16:creationId xmlns:a16="http://schemas.microsoft.com/office/drawing/2014/main" id="{05B7DB40-B9E1-460F-9D14-A3634A6869E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21" name="Line 418">
          <a:extLst>
            <a:ext uri="{FF2B5EF4-FFF2-40B4-BE49-F238E27FC236}">
              <a16:creationId xmlns:a16="http://schemas.microsoft.com/office/drawing/2014/main" id="{E2FDDF68-9A13-441F-BFF4-145C2B74A7F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22" name="Line 419">
          <a:extLst>
            <a:ext uri="{FF2B5EF4-FFF2-40B4-BE49-F238E27FC236}">
              <a16:creationId xmlns:a16="http://schemas.microsoft.com/office/drawing/2014/main" id="{180E74CB-D9F4-45E4-936E-F4D3BFFFD14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23" name="Line 420">
          <a:extLst>
            <a:ext uri="{FF2B5EF4-FFF2-40B4-BE49-F238E27FC236}">
              <a16:creationId xmlns:a16="http://schemas.microsoft.com/office/drawing/2014/main" id="{E93A56DD-3FBA-4173-9075-D3B63E66A74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24" name="Line 421">
          <a:extLst>
            <a:ext uri="{FF2B5EF4-FFF2-40B4-BE49-F238E27FC236}">
              <a16:creationId xmlns:a16="http://schemas.microsoft.com/office/drawing/2014/main" id="{9A1F2DC4-50A3-4EF2-BA9E-30DF81D82BC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25" name="Line 422">
          <a:extLst>
            <a:ext uri="{FF2B5EF4-FFF2-40B4-BE49-F238E27FC236}">
              <a16:creationId xmlns:a16="http://schemas.microsoft.com/office/drawing/2014/main" id="{F49572D4-ED6F-4EEA-92A5-7EDACBB7655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26" name="Line 423">
          <a:extLst>
            <a:ext uri="{FF2B5EF4-FFF2-40B4-BE49-F238E27FC236}">
              <a16:creationId xmlns:a16="http://schemas.microsoft.com/office/drawing/2014/main" id="{DB7579B7-4FC2-4498-AF28-5E8829155D8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27" name="Line 424">
          <a:extLst>
            <a:ext uri="{FF2B5EF4-FFF2-40B4-BE49-F238E27FC236}">
              <a16:creationId xmlns:a16="http://schemas.microsoft.com/office/drawing/2014/main" id="{827B69DD-94D5-438E-95C9-36AEAE68E50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28" name="Line 425">
          <a:extLst>
            <a:ext uri="{FF2B5EF4-FFF2-40B4-BE49-F238E27FC236}">
              <a16:creationId xmlns:a16="http://schemas.microsoft.com/office/drawing/2014/main" id="{464694F2-F834-47FE-8596-E7276F8A3AE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29" name="Line 426">
          <a:extLst>
            <a:ext uri="{FF2B5EF4-FFF2-40B4-BE49-F238E27FC236}">
              <a16:creationId xmlns:a16="http://schemas.microsoft.com/office/drawing/2014/main" id="{123E14C1-8EEF-4545-98F6-660F55F8D1E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30" name="Line 427">
          <a:extLst>
            <a:ext uri="{FF2B5EF4-FFF2-40B4-BE49-F238E27FC236}">
              <a16:creationId xmlns:a16="http://schemas.microsoft.com/office/drawing/2014/main" id="{130A9206-2488-49CE-8C97-5B952053432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31" name="Line 428">
          <a:extLst>
            <a:ext uri="{FF2B5EF4-FFF2-40B4-BE49-F238E27FC236}">
              <a16:creationId xmlns:a16="http://schemas.microsoft.com/office/drawing/2014/main" id="{1E187119-23FF-41FF-9803-2FF854BC015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32" name="Line 429">
          <a:extLst>
            <a:ext uri="{FF2B5EF4-FFF2-40B4-BE49-F238E27FC236}">
              <a16:creationId xmlns:a16="http://schemas.microsoft.com/office/drawing/2014/main" id="{DC892A9B-FDA9-42D4-9B74-4EC79797A6B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33" name="Line 430">
          <a:extLst>
            <a:ext uri="{FF2B5EF4-FFF2-40B4-BE49-F238E27FC236}">
              <a16:creationId xmlns:a16="http://schemas.microsoft.com/office/drawing/2014/main" id="{08F0B41F-FAE7-4DB2-A286-CCB029C0587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34" name="Line 431">
          <a:extLst>
            <a:ext uri="{FF2B5EF4-FFF2-40B4-BE49-F238E27FC236}">
              <a16:creationId xmlns:a16="http://schemas.microsoft.com/office/drawing/2014/main" id="{7B899FB5-404C-4919-837A-96DE71D1F15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35" name="Line 432">
          <a:extLst>
            <a:ext uri="{FF2B5EF4-FFF2-40B4-BE49-F238E27FC236}">
              <a16:creationId xmlns:a16="http://schemas.microsoft.com/office/drawing/2014/main" id="{5C31F665-03CD-48FC-9FE2-3BF45DBEB6A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36" name="Line 433">
          <a:extLst>
            <a:ext uri="{FF2B5EF4-FFF2-40B4-BE49-F238E27FC236}">
              <a16:creationId xmlns:a16="http://schemas.microsoft.com/office/drawing/2014/main" id="{66D59AB9-618B-48E1-B0A7-A1DC10E6144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37" name="Line 434">
          <a:extLst>
            <a:ext uri="{FF2B5EF4-FFF2-40B4-BE49-F238E27FC236}">
              <a16:creationId xmlns:a16="http://schemas.microsoft.com/office/drawing/2014/main" id="{E9A8C946-508C-4F26-BF82-6DA6D8879D2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38" name="Line 435">
          <a:extLst>
            <a:ext uri="{FF2B5EF4-FFF2-40B4-BE49-F238E27FC236}">
              <a16:creationId xmlns:a16="http://schemas.microsoft.com/office/drawing/2014/main" id="{6724F0BA-DD69-4B42-AD3F-758B4DE770C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39" name="Line 436">
          <a:extLst>
            <a:ext uri="{FF2B5EF4-FFF2-40B4-BE49-F238E27FC236}">
              <a16:creationId xmlns:a16="http://schemas.microsoft.com/office/drawing/2014/main" id="{62C3FD24-B9FC-4BFF-BB11-FCA8E4D76B9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40" name="Line 437">
          <a:extLst>
            <a:ext uri="{FF2B5EF4-FFF2-40B4-BE49-F238E27FC236}">
              <a16:creationId xmlns:a16="http://schemas.microsoft.com/office/drawing/2014/main" id="{829CF92C-165F-48A4-ABE4-C706885C7C3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41" name="Line 438">
          <a:extLst>
            <a:ext uri="{FF2B5EF4-FFF2-40B4-BE49-F238E27FC236}">
              <a16:creationId xmlns:a16="http://schemas.microsoft.com/office/drawing/2014/main" id="{AAD36682-7DA0-4E9F-B2FE-8A2B2CAEB19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42" name="Line 439">
          <a:extLst>
            <a:ext uri="{FF2B5EF4-FFF2-40B4-BE49-F238E27FC236}">
              <a16:creationId xmlns:a16="http://schemas.microsoft.com/office/drawing/2014/main" id="{106E70F1-E634-4621-B04D-F98FF4E2877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43" name="Line 440">
          <a:extLst>
            <a:ext uri="{FF2B5EF4-FFF2-40B4-BE49-F238E27FC236}">
              <a16:creationId xmlns:a16="http://schemas.microsoft.com/office/drawing/2014/main" id="{CCE5B56A-F4C4-4732-ABCE-5473D7B1A51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44" name="Line 441">
          <a:extLst>
            <a:ext uri="{FF2B5EF4-FFF2-40B4-BE49-F238E27FC236}">
              <a16:creationId xmlns:a16="http://schemas.microsoft.com/office/drawing/2014/main" id="{03C40778-5C2F-40FF-B08F-5AEAAC896C3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45" name="Line 442">
          <a:extLst>
            <a:ext uri="{FF2B5EF4-FFF2-40B4-BE49-F238E27FC236}">
              <a16:creationId xmlns:a16="http://schemas.microsoft.com/office/drawing/2014/main" id="{389C195E-D47A-4D00-99B9-B8036D259CC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46" name="Line 443">
          <a:extLst>
            <a:ext uri="{FF2B5EF4-FFF2-40B4-BE49-F238E27FC236}">
              <a16:creationId xmlns:a16="http://schemas.microsoft.com/office/drawing/2014/main" id="{179E3E45-F066-4C80-86DC-64A7A46D5DA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47" name="Line 444">
          <a:extLst>
            <a:ext uri="{FF2B5EF4-FFF2-40B4-BE49-F238E27FC236}">
              <a16:creationId xmlns:a16="http://schemas.microsoft.com/office/drawing/2014/main" id="{4E1C31F5-2490-49D1-9C3A-BFD461D807E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48" name="Line 445">
          <a:extLst>
            <a:ext uri="{FF2B5EF4-FFF2-40B4-BE49-F238E27FC236}">
              <a16:creationId xmlns:a16="http://schemas.microsoft.com/office/drawing/2014/main" id="{D52F5BB7-2A87-4267-99C0-79F619CFF07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49" name="Line 446">
          <a:extLst>
            <a:ext uri="{FF2B5EF4-FFF2-40B4-BE49-F238E27FC236}">
              <a16:creationId xmlns:a16="http://schemas.microsoft.com/office/drawing/2014/main" id="{FC948B3F-E85A-4F59-BA23-25B53A8E6B5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50" name="Line 447">
          <a:extLst>
            <a:ext uri="{FF2B5EF4-FFF2-40B4-BE49-F238E27FC236}">
              <a16:creationId xmlns:a16="http://schemas.microsoft.com/office/drawing/2014/main" id="{E7BA8CA0-C6DE-4315-AD46-D6FBABA5194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51" name="Line 448">
          <a:extLst>
            <a:ext uri="{FF2B5EF4-FFF2-40B4-BE49-F238E27FC236}">
              <a16:creationId xmlns:a16="http://schemas.microsoft.com/office/drawing/2014/main" id="{3E6B5083-3DA2-4E40-94FF-14558E08940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52" name="Line 449">
          <a:extLst>
            <a:ext uri="{FF2B5EF4-FFF2-40B4-BE49-F238E27FC236}">
              <a16:creationId xmlns:a16="http://schemas.microsoft.com/office/drawing/2014/main" id="{1DA0EF04-1AF7-4733-BE0A-C178D9C4AEA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53" name="Line 450">
          <a:extLst>
            <a:ext uri="{FF2B5EF4-FFF2-40B4-BE49-F238E27FC236}">
              <a16:creationId xmlns:a16="http://schemas.microsoft.com/office/drawing/2014/main" id="{508693AE-CA2A-4812-830A-F44B29DE6EB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54" name="Line 451">
          <a:extLst>
            <a:ext uri="{FF2B5EF4-FFF2-40B4-BE49-F238E27FC236}">
              <a16:creationId xmlns:a16="http://schemas.microsoft.com/office/drawing/2014/main" id="{B7DD6542-4200-4161-8FE1-706250FC47F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55" name="Line 452">
          <a:extLst>
            <a:ext uri="{FF2B5EF4-FFF2-40B4-BE49-F238E27FC236}">
              <a16:creationId xmlns:a16="http://schemas.microsoft.com/office/drawing/2014/main" id="{A83A13DF-B46C-43F6-AB0C-A7408F36946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56" name="Line 453">
          <a:extLst>
            <a:ext uri="{FF2B5EF4-FFF2-40B4-BE49-F238E27FC236}">
              <a16:creationId xmlns:a16="http://schemas.microsoft.com/office/drawing/2014/main" id="{D458CB71-6C40-4FB3-83AC-F3C962EE942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57" name="Line 454">
          <a:extLst>
            <a:ext uri="{FF2B5EF4-FFF2-40B4-BE49-F238E27FC236}">
              <a16:creationId xmlns:a16="http://schemas.microsoft.com/office/drawing/2014/main" id="{EA85311E-DCDB-4F56-9292-F2FB43519C5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58" name="Line 455">
          <a:extLst>
            <a:ext uri="{FF2B5EF4-FFF2-40B4-BE49-F238E27FC236}">
              <a16:creationId xmlns:a16="http://schemas.microsoft.com/office/drawing/2014/main" id="{A132C417-7BFA-4501-96C6-3F917128D73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59" name="Line 456">
          <a:extLst>
            <a:ext uri="{FF2B5EF4-FFF2-40B4-BE49-F238E27FC236}">
              <a16:creationId xmlns:a16="http://schemas.microsoft.com/office/drawing/2014/main" id="{8B721FB7-59AD-4051-9FB9-51668F9847E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60" name="Line 457">
          <a:extLst>
            <a:ext uri="{FF2B5EF4-FFF2-40B4-BE49-F238E27FC236}">
              <a16:creationId xmlns:a16="http://schemas.microsoft.com/office/drawing/2014/main" id="{21A6773B-89A2-45E9-BB72-72C7133E800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61" name="Line 458">
          <a:extLst>
            <a:ext uri="{FF2B5EF4-FFF2-40B4-BE49-F238E27FC236}">
              <a16:creationId xmlns:a16="http://schemas.microsoft.com/office/drawing/2014/main" id="{3965F963-8824-4D62-896C-803ACF86705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62" name="Line 459">
          <a:extLst>
            <a:ext uri="{FF2B5EF4-FFF2-40B4-BE49-F238E27FC236}">
              <a16:creationId xmlns:a16="http://schemas.microsoft.com/office/drawing/2014/main" id="{CA00B276-51BF-4D58-A700-9DA025BF0D7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63" name="Line 460">
          <a:extLst>
            <a:ext uri="{FF2B5EF4-FFF2-40B4-BE49-F238E27FC236}">
              <a16:creationId xmlns:a16="http://schemas.microsoft.com/office/drawing/2014/main" id="{3AC061D2-1DEF-4190-820E-C3A47A64569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64" name="Line 461">
          <a:extLst>
            <a:ext uri="{FF2B5EF4-FFF2-40B4-BE49-F238E27FC236}">
              <a16:creationId xmlns:a16="http://schemas.microsoft.com/office/drawing/2014/main" id="{C0C4796F-2E97-4CC3-8EDC-D9071CF6BB4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65" name="Line 462">
          <a:extLst>
            <a:ext uri="{FF2B5EF4-FFF2-40B4-BE49-F238E27FC236}">
              <a16:creationId xmlns:a16="http://schemas.microsoft.com/office/drawing/2014/main" id="{48252058-ADEA-4F86-A91B-8C775E7BCFA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66" name="Line 463">
          <a:extLst>
            <a:ext uri="{FF2B5EF4-FFF2-40B4-BE49-F238E27FC236}">
              <a16:creationId xmlns:a16="http://schemas.microsoft.com/office/drawing/2014/main" id="{D64107C9-6AE2-4EEC-A112-A28273DB0EA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67" name="Line 464">
          <a:extLst>
            <a:ext uri="{FF2B5EF4-FFF2-40B4-BE49-F238E27FC236}">
              <a16:creationId xmlns:a16="http://schemas.microsoft.com/office/drawing/2014/main" id="{CC8F68A1-2C14-449A-AD5A-FCC7AD46CB4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68" name="Line 465">
          <a:extLst>
            <a:ext uri="{FF2B5EF4-FFF2-40B4-BE49-F238E27FC236}">
              <a16:creationId xmlns:a16="http://schemas.microsoft.com/office/drawing/2014/main" id="{544F6095-BB6F-4C8C-8D62-440D1E867A7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69" name="Line 466">
          <a:extLst>
            <a:ext uri="{FF2B5EF4-FFF2-40B4-BE49-F238E27FC236}">
              <a16:creationId xmlns:a16="http://schemas.microsoft.com/office/drawing/2014/main" id="{84E3DE95-19FC-4016-A186-5BE99E5311A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70" name="Line 467">
          <a:extLst>
            <a:ext uri="{FF2B5EF4-FFF2-40B4-BE49-F238E27FC236}">
              <a16:creationId xmlns:a16="http://schemas.microsoft.com/office/drawing/2014/main" id="{E8A6B5AF-1A8D-4961-9FF4-32C30684788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71" name="Line 468">
          <a:extLst>
            <a:ext uri="{FF2B5EF4-FFF2-40B4-BE49-F238E27FC236}">
              <a16:creationId xmlns:a16="http://schemas.microsoft.com/office/drawing/2014/main" id="{F6BFD2D1-4178-4E73-B641-12369915E53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72" name="Line 469">
          <a:extLst>
            <a:ext uri="{FF2B5EF4-FFF2-40B4-BE49-F238E27FC236}">
              <a16:creationId xmlns:a16="http://schemas.microsoft.com/office/drawing/2014/main" id="{3BEBECA9-5F9E-43A5-AD1F-8BB062A8D95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73" name="Line 470">
          <a:extLst>
            <a:ext uri="{FF2B5EF4-FFF2-40B4-BE49-F238E27FC236}">
              <a16:creationId xmlns:a16="http://schemas.microsoft.com/office/drawing/2014/main" id="{780A64DE-D3AC-47E3-9C5C-B5A4070C52D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74" name="Line 471">
          <a:extLst>
            <a:ext uri="{FF2B5EF4-FFF2-40B4-BE49-F238E27FC236}">
              <a16:creationId xmlns:a16="http://schemas.microsoft.com/office/drawing/2014/main" id="{04638B45-C2C0-4501-A1DE-14C104ADE84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75" name="Line 472">
          <a:extLst>
            <a:ext uri="{FF2B5EF4-FFF2-40B4-BE49-F238E27FC236}">
              <a16:creationId xmlns:a16="http://schemas.microsoft.com/office/drawing/2014/main" id="{BD8328CB-1293-4BA0-A5AD-EF2D52EBD5B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76" name="Line 473">
          <a:extLst>
            <a:ext uri="{FF2B5EF4-FFF2-40B4-BE49-F238E27FC236}">
              <a16:creationId xmlns:a16="http://schemas.microsoft.com/office/drawing/2014/main" id="{234408F9-FBD6-4670-8318-8B2FBFB9C01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77" name="Line 474">
          <a:extLst>
            <a:ext uri="{FF2B5EF4-FFF2-40B4-BE49-F238E27FC236}">
              <a16:creationId xmlns:a16="http://schemas.microsoft.com/office/drawing/2014/main" id="{29A08DB5-410F-4728-9A3B-8E5504D749B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978" name="Line 475">
          <a:extLst>
            <a:ext uri="{FF2B5EF4-FFF2-40B4-BE49-F238E27FC236}">
              <a16:creationId xmlns:a16="http://schemas.microsoft.com/office/drawing/2014/main" id="{6672BD0A-B293-4750-BEAB-AB32C927FE5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0</xdr:colOff>
      <xdr:row>4</xdr:row>
      <xdr:rowOff>0</xdr:rowOff>
    </xdr:to>
    <xdr:sp macro="" textlink="">
      <xdr:nvSpPr>
        <xdr:cNvPr id="3863386" name="Line 1">
          <a:extLst>
            <a:ext uri="{FF2B5EF4-FFF2-40B4-BE49-F238E27FC236}">
              <a16:creationId xmlns:a16="http://schemas.microsoft.com/office/drawing/2014/main" id="{70EBAE33-3FFB-41A0-8160-DA5D2ADB866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87" name="Line 2">
          <a:extLst>
            <a:ext uri="{FF2B5EF4-FFF2-40B4-BE49-F238E27FC236}">
              <a16:creationId xmlns:a16="http://schemas.microsoft.com/office/drawing/2014/main" id="{0BF70798-241E-4A6A-81B9-BF3DE44CB51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88" name="Line 3">
          <a:extLst>
            <a:ext uri="{FF2B5EF4-FFF2-40B4-BE49-F238E27FC236}">
              <a16:creationId xmlns:a16="http://schemas.microsoft.com/office/drawing/2014/main" id="{F2E56547-89B8-4A9A-9124-5ADD321D2FB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89" name="Line 4">
          <a:extLst>
            <a:ext uri="{FF2B5EF4-FFF2-40B4-BE49-F238E27FC236}">
              <a16:creationId xmlns:a16="http://schemas.microsoft.com/office/drawing/2014/main" id="{1AC3191E-CF77-43BE-9085-730598FCA5A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90" name="Line 5">
          <a:extLst>
            <a:ext uri="{FF2B5EF4-FFF2-40B4-BE49-F238E27FC236}">
              <a16:creationId xmlns:a16="http://schemas.microsoft.com/office/drawing/2014/main" id="{206FFEF0-51CE-4591-863F-6BAEBD55976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91" name="Line 6">
          <a:extLst>
            <a:ext uri="{FF2B5EF4-FFF2-40B4-BE49-F238E27FC236}">
              <a16:creationId xmlns:a16="http://schemas.microsoft.com/office/drawing/2014/main" id="{99C5C8BB-882B-4660-A0B1-E759F1ECCF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92" name="Line 7">
          <a:extLst>
            <a:ext uri="{FF2B5EF4-FFF2-40B4-BE49-F238E27FC236}">
              <a16:creationId xmlns:a16="http://schemas.microsoft.com/office/drawing/2014/main" id="{38790509-00D9-4879-B240-9CF4A6C9FA6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93" name="Line 8">
          <a:extLst>
            <a:ext uri="{FF2B5EF4-FFF2-40B4-BE49-F238E27FC236}">
              <a16:creationId xmlns:a16="http://schemas.microsoft.com/office/drawing/2014/main" id="{2F3F5A4F-68D5-4468-8EA3-7CB5C254FC4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94" name="Line 9">
          <a:extLst>
            <a:ext uri="{FF2B5EF4-FFF2-40B4-BE49-F238E27FC236}">
              <a16:creationId xmlns:a16="http://schemas.microsoft.com/office/drawing/2014/main" id="{3BB380C9-7C80-41ED-98CC-4A5AEF3D8EE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95" name="Line 10">
          <a:extLst>
            <a:ext uri="{FF2B5EF4-FFF2-40B4-BE49-F238E27FC236}">
              <a16:creationId xmlns:a16="http://schemas.microsoft.com/office/drawing/2014/main" id="{19AC951B-3C94-4E2B-BB0D-E1AF01FDC3A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96" name="Line 11">
          <a:extLst>
            <a:ext uri="{FF2B5EF4-FFF2-40B4-BE49-F238E27FC236}">
              <a16:creationId xmlns:a16="http://schemas.microsoft.com/office/drawing/2014/main" id="{C7F83413-C0E1-4BD7-B861-6761B28A87F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97" name="Line 12">
          <a:extLst>
            <a:ext uri="{FF2B5EF4-FFF2-40B4-BE49-F238E27FC236}">
              <a16:creationId xmlns:a16="http://schemas.microsoft.com/office/drawing/2014/main" id="{89FC73F3-424E-4900-A9B5-6763EC73D9E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98" name="Line 13">
          <a:extLst>
            <a:ext uri="{FF2B5EF4-FFF2-40B4-BE49-F238E27FC236}">
              <a16:creationId xmlns:a16="http://schemas.microsoft.com/office/drawing/2014/main" id="{CC04F624-3793-412B-9837-61D3BFC47B1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399" name="Line 14">
          <a:extLst>
            <a:ext uri="{FF2B5EF4-FFF2-40B4-BE49-F238E27FC236}">
              <a16:creationId xmlns:a16="http://schemas.microsoft.com/office/drawing/2014/main" id="{79A9697B-D075-4E00-BDD5-3ADB0051C35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00" name="Line 15">
          <a:extLst>
            <a:ext uri="{FF2B5EF4-FFF2-40B4-BE49-F238E27FC236}">
              <a16:creationId xmlns:a16="http://schemas.microsoft.com/office/drawing/2014/main" id="{F1145CF7-B6DF-4256-A7DF-A910A018435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01" name="Line 16">
          <a:extLst>
            <a:ext uri="{FF2B5EF4-FFF2-40B4-BE49-F238E27FC236}">
              <a16:creationId xmlns:a16="http://schemas.microsoft.com/office/drawing/2014/main" id="{8AA4ECFA-B5F8-4570-95FE-33C234C7658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02" name="Line 17">
          <a:extLst>
            <a:ext uri="{FF2B5EF4-FFF2-40B4-BE49-F238E27FC236}">
              <a16:creationId xmlns:a16="http://schemas.microsoft.com/office/drawing/2014/main" id="{392C9162-0B9E-4542-93BC-92CEB3D6596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03" name="Line 18">
          <a:extLst>
            <a:ext uri="{FF2B5EF4-FFF2-40B4-BE49-F238E27FC236}">
              <a16:creationId xmlns:a16="http://schemas.microsoft.com/office/drawing/2014/main" id="{FB7189BB-F088-4E15-8A4D-FA3AE43EAFE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04" name="Line 19">
          <a:extLst>
            <a:ext uri="{FF2B5EF4-FFF2-40B4-BE49-F238E27FC236}">
              <a16:creationId xmlns:a16="http://schemas.microsoft.com/office/drawing/2014/main" id="{4B12EA67-202C-44E8-B8F5-6FDBAF29F99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05" name="Line 20">
          <a:extLst>
            <a:ext uri="{FF2B5EF4-FFF2-40B4-BE49-F238E27FC236}">
              <a16:creationId xmlns:a16="http://schemas.microsoft.com/office/drawing/2014/main" id="{5EFC9AD2-60FB-47A6-AF17-5FC51C3DBF6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06" name="Line 21">
          <a:extLst>
            <a:ext uri="{FF2B5EF4-FFF2-40B4-BE49-F238E27FC236}">
              <a16:creationId xmlns:a16="http://schemas.microsoft.com/office/drawing/2014/main" id="{6B21D7FF-37BF-4194-9E0E-F380860775F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07" name="Line 22">
          <a:extLst>
            <a:ext uri="{FF2B5EF4-FFF2-40B4-BE49-F238E27FC236}">
              <a16:creationId xmlns:a16="http://schemas.microsoft.com/office/drawing/2014/main" id="{3C91301C-DDF2-4C0F-BF81-30C00B03759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08" name="Line 23">
          <a:extLst>
            <a:ext uri="{FF2B5EF4-FFF2-40B4-BE49-F238E27FC236}">
              <a16:creationId xmlns:a16="http://schemas.microsoft.com/office/drawing/2014/main" id="{D44A4A96-C72E-4CB6-A948-C24300F98C3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09" name="Line 24">
          <a:extLst>
            <a:ext uri="{FF2B5EF4-FFF2-40B4-BE49-F238E27FC236}">
              <a16:creationId xmlns:a16="http://schemas.microsoft.com/office/drawing/2014/main" id="{D07A55A3-0DB8-4CC5-97A2-D324EFBCD93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10" name="Line 25">
          <a:extLst>
            <a:ext uri="{FF2B5EF4-FFF2-40B4-BE49-F238E27FC236}">
              <a16:creationId xmlns:a16="http://schemas.microsoft.com/office/drawing/2014/main" id="{694E5D77-F02B-411C-9328-47679AE3212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11" name="Line 26">
          <a:extLst>
            <a:ext uri="{FF2B5EF4-FFF2-40B4-BE49-F238E27FC236}">
              <a16:creationId xmlns:a16="http://schemas.microsoft.com/office/drawing/2014/main" id="{17A91F19-97AF-4199-BFDF-2194D1CA851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12" name="Line 27">
          <a:extLst>
            <a:ext uri="{FF2B5EF4-FFF2-40B4-BE49-F238E27FC236}">
              <a16:creationId xmlns:a16="http://schemas.microsoft.com/office/drawing/2014/main" id="{16417E77-667A-4B62-8DE7-561F06262A6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13" name="Line 28">
          <a:extLst>
            <a:ext uri="{FF2B5EF4-FFF2-40B4-BE49-F238E27FC236}">
              <a16:creationId xmlns:a16="http://schemas.microsoft.com/office/drawing/2014/main" id="{8C90D59E-2258-454F-9A2B-A93FF06EF37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14" name="Line 29">
          <a:extLst>
            <a:ext uri="{FF2B5EF4-FFF2-40B4-BE49-F238E27FC236}">
              <a16:creationId xmlns:a16="http://schemas.microsoft.com/office/drawing/2014/main" id="{0876F56B-8B73-4AC8-94C1-A034D4A954C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15" name="Line 30">
          <a:extLst>
            <a:ext uri="{FF2B5EF4-FFF2-40B4-BE49-F238E27FC236}">
              <a16:creationId xmlns:a16="http://schemas.microsoft.com/office/drawing/2014/main" id="{9A1637FB-DE38-47F8-8475-41B0099424B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16" name="Line 31">
          <a:extLst>
            <a:ext uri="{FF2B5EF4-FFF2-40B4-BE49-F238E27FC236}">
              <a16:creationId xmlns:a16="http://schemas.microsoft.com/office/drawing/2014/main" id="{85580EA5-79E8-40F5-B39E-693767B58DD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17" name="Line 32">
          <a:extLst>
            <a:ext uri="{FF2B5EF4-FFF2-40B4-BE49-F238E27FC236}">
              <a16:creationId xmlns:a16="http://schemas.microsoft.com/office/drawing/2014/main" id="{167504D2-E026-4CD3-A8D1-EAA18B2F9F9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18" name="Line 33">
          <a:extLst>
            <a:ext uri="{FF2B5EF4-FFF2-40B4-BE49-F238E27FC236}">
              <a16:creationId xmlns:a16="http://schemas.microsoft.com/office/drawing/2014/main" id="{AEE3B35F-2D9E-4BDB-AB8A-0039BFD2C94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19" name="Line 34">
          <a:extLst>
            <a:ext uri="{FF2B5EF4-FFF2-40B4-BE49-F238E27FC236}">
              <a16:creationId xmlns:a16="http://schemas.microsoft.com/office/drawing/2014/main" id="{DA4E7B36-9DCB-4233-9210-51D06638F43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20" name="Line 35">
          <a:extLst>
            <a:ext uri="{FF2B5EF4-FFF2-40B4-BE49-F238E27FC236}">
              <a16:creationId xmlns:a16="http://schemas.microsoft.com/office/drawing/2014/main" id="{63CCE6B4-5DB2-4664-AD7C-12CB341BDD3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21" name="Line 36">
          <a:extLst>
            <a:ext uri="{FF2B5EF4-FFF2-40B4-BE49-F238E27FC236}">
              <a16:creationId xmlns:a16="http://schemas.microsoft.com/office/drawing/2014/main" id="{E5448C49-581D-461B-A2BB-9203689680D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22" name="Line 37">
          <a:extLst>
            <a:ext uri="{FF2B5EF4-FFF2-40B4-BE49-F238E27FC236}">
              <a16:creationId xmlns:a16="http://schemas.microsoft.com/office/drawing/2014/main" id="{8C903284-1F4B-480A-9E32-276DFB5B9E1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23" name="Line 38">
          <a:extLst>
            <a:ext uri="{FF2B5EF4-FFF2-40B4-BE49-F238E27FC236}">
              <a16:creationId xmlns:a16="http://schemas.microsoft.com/office/drawing/2014/main" id="{614A05D3-9381-4203-A56A-D8B0EAEB2B4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24" name="Line 39">
          <a:extLst>
            <a:ext uri="{FF2B5EF4-FFF2-40B4-BE49-F238E27FC236}">
              <a16:creationId xmlns:a16="http://schemas.microsoft.com/office/drawing/2014/main" id="{E1087BEB-429B-45A2-B23E-260B1FB2E69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25" name="Line 40">
          <a:extLst>
            <a:ext uri="{FF2B5EF4-FFF2-40B4-BE49-F238E27FC236}">
              <a16:creationId xmlns:a16="http://schemas.microsoft.com/office/drawing/2014/main" id="{41CF4AFE-4D1C-4A27-B3A8-D4497E5C1F3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26" name="Line 41">
          <a:extLst>
            <a:ext uri="{FF2B5EF4-FFF2-40B4-BE49-F238E27FC236}">
              <a16:creationId xmlns:a16="http://schemas.microsoft.com/office/drawing/2014/main" id="{EF247419-9A79-454C-B211-4086179AF26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27" name="Line 42">
          <a:extLst>
            <a:ext uri="{FF2B5EF4-FFF2-40B4-BE49-F238E27FC236}">
              <a16:creationId xmlns:a16="http://schemas.microsoft.com/office/drawing/2014/main" id="{8499CFD5-4C25-48F1-9714-95B89ED64BF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28" name="Line 43">
          <a:extLst>
            <a:ext uri="{FF2B5EF4-FFF2-40B4-BE49-F238E27FC236}">
              <a16:creationId xmlns:a16="http://schemas.microsoft.com/office/drawing/2014/main" id="{D876903B-339D-4316-8BEE-06117856FC2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29" name="Line 44">
          <a:extLst>
            <a:ext uri="{FF2B5EF4-FFF2-40B4-BE49-F238E27FC236}">
              <a16:creationId xmlns:a16="http://schemas.microsoft.com/office/drawing/2014/main" id="{1BBC37EE-33E2-4542-90D5-05E98F19D34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30" name="Line 45">
          <a:extLst>
            <a:ext uri="{FF2B5EF4-FFF2-40B4-BE49-F238E27FC236}">
              <a16:creationId xmlns:a16="http://schemas.microsoft.com/office/drawing/2014/main" id="{DDC41AB6-DB9B-4CE6-A605-6153DE8E29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31" name="Line 46">
          <a:extLst>
            <a:ext uri="{FF2B5EF4-FFF2-40B4-BE49-F238E27FC236}">
              <a16:creationId xmlns:a16="http://schemas.microsoft.com/office/drawing/2014/main" id="{D1FE2E21-8465-4FEB-9C33-E16B704C0E9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32" name="Line 47">
          <a:extLst>
            <a:ext uri="{FF2B5EF4-FFF2-40B4-BE49-F238E27FC236}">
              <a16:creationId xmlns:a16="http://schemas.microsoft.com/office/drawing/2014/main" id="{5F3EC3F4-F03C-484C-90F1-E83DEEBCF2F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33" name="Line 48">
          <a:extLst>
            <a:ext uri="{FF2B5EF4-FFF2-40B4-BE49-F238E27FC236}">
              <a16:creationId xmlns:a16="http://schemas.microsoft.com/office/drawing/2014/main" id="{EA1EEA97-7A83-40E6-8BB1-76F9BB33508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34" name="Line 49">
          <a:extLst>
            <a:ext uri="{FF2B5EF4-FFF2-40B4-BE49-F238E27FC236}">
              <a16:creationId xmlns:a16="http://schemas.microsoft.com/office/drawing/2014/main" id="{9EFE05C5-A4E1-4B85-88B4-87724EAC0A8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35" name="Line 50">
          <a:extLst>
            <a:ext uri="{FF2B5EF4-FFF2-40B4-BE49-F238E27FC236}">
              <a16:creationId xmlns:a16="http://schemas.microsoft.com/office/drawing/2014/main" id="{296F5A60-CEB9-4C90-BB51-B2C04139E5A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36" name="Line 51">
          <a:extLst>
            <a:ext uri="{FF2B5EF4-FFF2-40B4-BE49-F238E27FC236}">
              <a16:creationId xmlns:a16="http://schemas.microsoft.com/office/drawing/2014/main" id="{B4E9B6AB-A440-4588-923D-3ECC476B792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37" name="Line 52">
          <a:extLst>
            <a:ext uri="{FF2B5EF4-FFF2-40B4-BE49-F238E27FC236}">
              <a16:creationId xmlns:a16="http://schemas.microsoft.com/office/drawing/2014/main" id="{B0CE8D0E-5C9C-4511-929F-E10BA8BED93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38" name="Line 53">
          <a:extLst>
            <a:ext uri="{FF2B5EF4-FFF2-40B4-BE49-F238E27FC236}">
              <a16:creationId xmlns:a16="http://schemas.microsoft.com/office/drawing/2014/main" id="{D73282F3-2A7B-44FE-963F-25B67E75763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39" name="Line 54">
          <a:extLst>
            <a:ext uri="{FF2B5EF4-FFF2-40B4-BE49-F238E27FC236}">
              <a16:creationId xmlns:a16="http://schemas.microsoft.com/office/drawing/2014/main" id="{609E8631-62F7-4065-A56D-9C78A08444F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40" name="Line 55">
          <a:extLst>
            <a:ext uri="{FF2B5EF4-FFF2-40B4-BE49-F238E27FC236}">
              <a16:creationId xmlns:a16="http://schemas.microsoft.com/office/drawing/2014/main" id="{7AE80C05-8309-411A-B0E5-1F644753344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41" name="Line 56">
          <a:extLst>
            <a:ext uri="{FF2B5EF4-FFF2-40B4-BE49-F238E27FC236}">
              <a16:creationId xmlns:a16="http://schemas.microsoft.com/office/drawing/2014/main" id="{01076DC9-03F1-4F3D-9621-9AECED04773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42" name="Line 57">
          <a:extLst>
            <a:ext uri="{FF2B5EF4-FFF2-40B4-BE49-F238E27FC236}">
              <a16:creationId xmlns:a16="http://schemas.microsoft.com/office/drawing/2014/main" id="{08004C06-5DDC-495E-AEFB-AE03B281FF5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43" name="Line 58">
          <a:extLst>
            <a:ext uri="{FF2B5EF4-FFF2-40B4-BE49-F238E27FC236}">
              <a16:creationId xmlns:a16="http://schemas.microsoft.com/office/drawing/2014/main" id="{A9094C89-792A-4067-B518-60944894EC1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44" name="Line 59">
          <a:extLst>
            <a:ext uri="{FF2B5EF4-FFF2-40B4-BE49-F238E27FC236}">
              <a16:creationId xmlns:a16="http://schemas.microsoft.com/office/drawing/2014/main" id="{3DEAB534-6700-4200-9ACE-C6808C81B8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45" name="Line 60">
          <a:extLst>
            <a:ext uri="{FF2B5EF4-FFF2-40B4-BE49-F238E27FC236}">
              <a16:creationId xmlns:a16="http://schemas.microsoft.com/office/drawing/2014/main" id="{B90DA779-E835-4896-84B4-76CF8D1D25C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46" name="Line 61">
          <a:extLst>
            <a:ext uri="{FF2B5EF4-FFF2-40B4-BE49-F238E27FC236}">
              <a16:creationId xmlns:a16="http://schemas.microsoft.com/office/drawing/2014/main" id="{1B95C7F7-02FF-4793-A44D-719BFC4FCDA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47" name="Line 62">
          <a:extLst>
            <a:ext uri="{FF2B5EF4-FFF2-40B4-BE49-F238E27FC236}">
              <a16:creationId xmlns:a16="http://schemas.microsoft.com/office/drawing/2014/main" id="{A15E8E10-8AF4-4D7F-B359-C6DB52288ED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48" name="Line 63">
          <a:extLst>
            <a:ext uri="{FF2B5EF4-FFF2-40B4-BE49-F238E27FC236}">
              <a16:creationId xmlns:a16="http://schemas.microsoft.com/office/drawing/2014/main" id="{0B846EB8-941C-4F0E-AA06-A7D9E264161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49" name="Line 64">
          <a:extLst>
            <a:ext uri="{FF2B5EF4-FFF2-40B4-BE49-F238E27FC236}">
              <a16:creationId xmlns:a16="http://schemas.microsoft.com/office/drawing/2014/main" id="{24CB72E1-B116-462C-805E-E51F98F1266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50" name="Line 65">
          <a:extLst>
            <a:ext uri="{FF2B5EF4-FFF2-40B4-BE49-F238E27FC236}">
              <a16:creationId xmlns:a16="http://schemas.microsoft.com/office/drawing/2014/main" id="{35514F1B-C2F1-4117-807B-DA89CD320C1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51" name="Line 66">
          <a:extLst>
            <a:ext uri="{FF2B5EF4-FFF2-40B4-BE49-F238E27FC236}">
              <a16:creationId xmlns:a16="http://schemas.microsoft.com/office/drawing/2014/main" id="{7656360E-584C-419D-9640-205A45BB05C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52" name="Line 67">
          <a:extLst>
            <a:ext uri="{FF2B5EF4-FFF2-40B4-BE49-F238E27FC236}">
              <a16:creationId xmlns:a16="http://schemas.microsoft.com/office/drawing/2014/main" id="{491B8E16-ADE0-4F7D-B0F6-1CAF2394C4E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53" name="Line 68">
          <a:extLst>
            <a:ext uri="{FF2B5EF4-FFF2-40B4-BE49-F238E27FC236}">
              <a16:creationId xmlns:a16="http://schemas.microsoft.com/office/drawing/2014/main" id="{F6C28DBF-4788-45E9-85B9-35F4CD62477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54" name="Line 69">
          <a:extLst>
            <a:ext uri="{FF2B5EF4-FFF2-40B4-BE49-F238E27FC236}">
              <a16:creationId xmlns:a16="http://schemas.microsoft.com/office/drawing/2014/main" id="{6AD3165B-7355-4948-AA44-1C9301E373E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55" name="Line 70">
          <a:extLst>
            <a:ext uri="{FF2B5EF4-FFF2-40B4-BE49-F238E27FC236}">
              <a16:creationId xmlns:a16="http://schemas.microsoft.com/office/drawing/2014/main" id="{B61F0643-43E4-409A-9A4C-1B7057D8491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56" name="Line 71">
          <a:extLst>
            <a:ext uri="{FF2B5EF4-FFF2-40B4-BE49-F238E27FC236}">
              <a16:creationId xmlns:a16="http://schemas.microsoft.com/office/drawing/2014/main" id="{D69F0A1C-ABE3-4F01-8477-19331D12B1E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57" name="Line 72">
          <a:extLst>
            <a:ext uri="{FF2B5EF4-FFF2-40B4-BE49-F238E27FC236}">
              <a16:creationId xmlns:a16="http://schemas.microsoft.com/office/drawing/2014/main" id="{97A8EA4C-4023-46E9-AF02-A79FCC586D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58" name="Line 73">
          <a:extLst>
            <a:ext uri="{FF2B5EF4-FFF2-40B4-BE49-F238E27FC236}">
              <a16:creationId xmlns:a16="http://schemas.microsoft.com/office/drawing/2014/main" id="{9A445444-92FC-44A3-9182-B8D545DF038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59" name="Line 74">
          <a:extLst>
            <a:ext uri="{FF2B5EF4-FFF2-40B4-BE49-F238E27FC236}">
              <a16:creationId xmlns:a16="http://schemas.microsoft.com/office/drawing/2014/main" id="{AA358AA2-074D-4CEE-A4A0-AB2B7ACBAD4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60" name="Line 75">
          <a:extLst>
            <a:ext uri="{FF2B5EF4-FFF2-40B4-BE49-F238E27FC236}">
              <a16:creationId xmlns:a16="http://schemas.microsoft.com/office/drawing/2014/main" id="{2D79A144-CF89-40D0-ABC5-8F9E2FA01CC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61" name="Line 76">
          <a:extLst>
            <a:ext uri="{FF2B5EF4-FFF2-40B4-BE49-F238E27FC236}">
              <a16:creationId xmlns:a16="http://schemas.microsoft.com/office/drawing/2014/main" id="{7B666D1C-AC07-4AFB-91EA-D72F3FB7D3E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62" name="Line 77">
          <a:extLst>
            <a:ext uri="{FF2B5EF4-FFF2-40B4-BE49-F238E27FC236}">
              <a16:creationId xmlns:a16="http://schemas.microsoft.com/office/drawing/2014/main" id="{5A87262B-F72E-4FD9-BC5A-B0DFC05F6F0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63" name="Line 78">
          <a:extLst>
            <a:ext uri="{FF2B5EF4-FFF2-40B4-BE49-F238E27FC236}">
              <a16:creationId xmlns:a16="http://schemas.microsoft.com/office/drawing/2014/main" id="{0F444D3C-E51D-4114-8857-29593226F99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64" name="Line 79">
          <a:extLst>
            <a:ext uri="{FF2B5EF4-FFF2-40B4-BE49-F238E27FC236}">
              <a16:creationId xmlns:a16="http://schemas.microsoft.com/office/drawing/2014/main" id="{B348A61A-5440-4761-BDB6-0E36BD317FB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65" name="Line 80">
          <a:extLst>
            <a:ext uri="{FF2B5EF4-FFF2-40B4-BE49-F238E27FC236}">
              <a16:creationId xmlns:a16="http://schemas.microsoft.com/office/drawing/2014/main" id="{58CF26BD-1C79-4F58-83EE-2CD96F6A81F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66" name="Line 81">
          <a:extLst>
            <a:ext uri="{FF2B5EF4-FFF2-40B4-BE49-F238E27FC236}">
              <a16:creationId xmlns:a16="http://schemas.microsoft.com/office/drawing/2014/main" id="{9EEB9D5E-091B-493E-8958-AA30529F36B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67" name="Line 82">
          <a:extLst>
            <a:ext uri="{FF2B5EF4-FFF2-40B4-BE49-F238E27FC236}">
              <a16:creationId xmlns:a16="http://schemas.microsoft.com/office/drawing/2014/main" id="{5174B4AB-ADA5-4DDE-A5F0-A19BA429E2E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68" name="Line 83">
          <a:extLst>
            <a:ext uri="{FF2B5EF4-FFF2-40B4-BE49-F238E27FC236}">
              <a16:creationId xmlns:a16="http://schemas.microsoft.com/office/drawing/2014/main" id="{54D1270A-E0A1-4B5D-B859-7633B95031E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69" name="Line 84">
          <a:extLst>
            <a:ext uri="{FF2B5EF4-FFF2-40B4-BE49-F238E27FC236}">
              <a16:creationId xmlns:a16="http://schemas.microsoft.com/office/drawing/2014/main" id="{129C27E7-FB93-48A3-A111-EE25D1924D7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70" name="Line 85">
          <a:extLst>
            <a:ext uri="{FF2B5EF4-FFF2-40B4-BE49-F238E27FC236}">
              <a16:creationId xmlns:a16="http://schemas.microsoft.com/office/drawing/2014/main" id="{B1FE5EE1-7BB9-40F9-83D0-3BC2479FABC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71" name="Line 86">
          <a:extLst>
            <a:ext uri="{FF2B5EF4-FFF2-40B4-BE49-F238E27FC236}">
              <a16:creationId xmlns:a16="http://schemas.microsoft.com/office/drawing/2014/main" id="{8C16893A-B1CE-4135-8BE4-70A87B737CE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72" name="Line 87">
          <a:extLst>
            <a:ext uri="{FF2B5EF4-FFF2-40B4-BE49-F238E27FC236}">
              <a16:creationId xmlns:a16="http://schemas.microsoft.com/office/drawing/2014/main" id="{30D5A2F8-FEFD-4804-9C32-4E552FBFDE6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73" name="Line 88">
          <a:extLst>
            <a:ext uri="{FF2B5EF4-FFF2-40B4-BE49-F238E27FC236}">
              <a16:creationId xmlns:a16="http://schemas.microsoft.com/office/drawing/2014/main" id="{27C60F18-2C68-46F7-871A-0A1805A2425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74" name="Line 89">
          <a:extLst>
            <a:ext uri="{FF2B5EF4-FFF2-40B4-BE49-F238E27FC236}">
              <a16:creationId xmlns:a16="http://schemas.microsoft.com/office/drawing/2014/main" id="{3D174D47-9055-4A9A-920D-5CEF134F3D9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75" name="Line 90">
          <a:extLst>
            <a:ext uri="{FF2B5EF4-FFF2-40B4-BE49-F238E27FC236}">
              <a16:creationId xmlns:a16="http://schemas.microsoft.com/office/drawing/2014/main" id="{CF656C17-20E1-496E-8148-8B37810B8AD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76" name="Line 91">
          <a:extLst>
            <a:ext uri="{FF2B5EF4-FFF2-40B4-BE49-F238E27FC236}">
              <a16:creationId xmlns:a16="http://schemas.microsoft.com/office/drawing/2014/main" id="{F7FF17DA-7B08-401A-B0FD-186DCCF5D9B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77" name="Line 92">
          <a:extLst>
            <a:ext uri="{FF2B5EF4-FFF2-40B4-BE49-F238E27FC236}">
              <a16:creationId xmlns:a16="http://schemas.microsoft.com/office/drawing/2014/main" id="{D7CE6CC0-5AE5-477A-B079-CA6D133023D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78" name="Line 93">
          <a:extLst>
            <a:ext uri="{FF2B5EF4-FFF2-40B4-BE49-F238E27FC236}">
              <a16:creationId xmlns:a16="http://schemas.microsoft.com/office/drawing/2014/main" id="{84D62898-27C3-4A33-88E3-F8ECD3AF5B4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79" name="Line 94">
          <a:extLst>
            <a:ext uri="{FF2B5EF4-FFF2-40B4-BE49-F238E27FC236}">
              <a16:creationId xmlns:a16="http://schemas.microsoft.com/office/drawing/2014/main" id="{E8E1C409-07AA-4543-AB01-8BB06FCE88E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80" name="Line 95">
          <a:extLst>
            <a:ext uri="{FF2B5EF4-FFF2-40B4-BE49-F238E27FC236}">
              <a16:creationId xmlns:a16="http://schemas.microsoft.com/office/drawing/2014/main" id="{9A461235-E812-48EA-9B36-926EF4E3AD8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81" name="Line 96">
          <a:extLst>
            <a:ext uri="{FF2B5EF4-FFF2-40B4-BE49-F238E27FC236}">
              <a16:creationId xmlns:a16="http://schemas.microsoft.com/office/drawing/2014/main" id="{5794339F-5D43-4668-B58D-80EAC40ED5A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82" name="Line 97">
          <a:extLst>
            <a:ext uri="{FF2B5EF4-FFF2-40B4-BE49-F238E27FC236}">
              <a16:creationId xmlns:a16="http://schemas.microsoft.com/office/drawing/2014/main" id="{3B7C47CD-15DA-46EC-8A35-560D83FB080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83" name="Line 98">
          <a:extLst>
            <a:ext uri="{FF2B5EF4-FFF2-40B4-BE49-F238E27FC236}">
              <a16:creationId xmlns:a16="http://schemas.microsoft.com/office/drawing/2014/main" id="{43659768-DDC1-406E-8D89-CB9740A0E19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84" name="Line 99">
          <a:extLst>
            <a:ext uri="{FF2B5EF4-FFF2-40B4-BE49-F238E27FC236}">
              <a16:creationId xmlns:a16="http://schemas.microsoft.com/office/drawing/2014/main" id="{9045AD95-EA67-4F77-BA06-E088C04BA64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85" name="Line 100">
          <a:extLst>
            <a:ext uri="{FF2B5EF4-FFF2-40B4-BE49-F238E27FC236}">
              <a16:creationId xmlns:a16="http://schemas.microsoft.com/office/drawing/2014/main" id="{BB78DD39-7BBD-491D-813F-10FF42FF419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86" name="Line 101">
          <a:extLst>
            <a:ext uri="{FF2B5EF4-FFF2-40B4-BE49-F238E27FC236}">
              <a16:creationId xmlns:a16="http://schemas.microsoft.com/office/drawing/2014/main" id="{6929285C-2329-4A02-9719-6A4E4CB6141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87" name="Line 102">
          <a:extLst>
            <a:ext uri="{FF2B5EF4-FFF2-40B4-BE49-F238E27FC236}">
              <a16:creationId xmlns:a16="http://schemas.microsoft.com/office/drawing/2014/main" id="{4CA99B93-A035-47A6-9D23-60975D2713A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88" name="Line 103">
          <a:extLst>
            <a:ext uri="{FF2B5EF4-FFF2-40B4-BE49-F238E27FC236}">
              <a16:creationId xmlns:a16="http://schemas.microsoft.com/office/drawing/2014/main" id="{39C02E93-5B9C-40C5-8CDE-25DCD557F23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89" name="Line 104">
          <a:extLst>
            <a:ext uri="{FF2B5EF4-FFF2-40B4-BE49-F238E27FC236}">
              <a16:creationId xmlns:a16="http://schemas.microsoft.com/office/drawing/2014/main" id="{FB71DADB-7DDB-43D0-BFA2-0358A2AA18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90" name="Line 105">
          <a:extLst>
            <a:ext uri="{FF2B5EF4-FFF2-40B4-BE49-F238E27FC236}">
              <a16:creationId xmlns:a16="http://schemas.microsoft.com/office/drawing/2014/main" id="{F2E6B2B7-FA2E-4170-875A-711B99A9E36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91" name="Line 106">
          <a:extLst>
            <a:ext uri="{FF2B5EF4-FFF2-40B4-BE49-F238E27FC236}">
              <a16:creationId xmlns:a16="http://schemas.microsoft.com/office/drawing/2014/main" id="{429D8220-B113-469D-A2FE-34F4C093FF4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92" name="Line 107">
          <a:extLst>
            <a:ext uri="{FF2B5EF4-FFF2-40B4-BE49-F238E27FC236}">
              <a16:creationId xmlns:a16="http://schemas.microsoft.com/office/drawing/2014/main" id="{33EF47FC-E26F-4809-AA7B-7B7C9CD1157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93" name="Line 108">
          <a:extLst>
            <a:ext uri="{FF2B5EF4-FFF2-40B4-BE49-F238E27FC236}">
              <a16:creationId xmlns:a16="http://schemas.microsoft.com/office/drawing/2014/main" id="{FADC98B7-08F3-4D7C-A47B-40E14DF3368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94" name="Line 109">
          <a:extLst>
            <a:ext uri="{FF2B5EF4-FFF2-40B4-BE49-F238E27FC236}">
              <a16:creationId xmlns:a16="http://schemas.microsoft.com/office/drawing/2014/main" id="{C6EB22F0-6205-4A8E-8F35-F2717F6252D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95" name="Line 110">
          <a:extLst>
            <a:ext uri="{FF2B5EF4-FFF2-40B4-BE49-F238E27FC236}">
              <a16:creationId xmlns:a16="http://schemas.microsoft.com/office/drawing/2014/main" id="{5B6CB194-A4B8-41E8-91D1-5A83C741B24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96" name="Line 111">
          <a:extLst>
            <a:ext uri="{FF2B5EF4-FFF2-40B4-BE49-F238E27FC236}">
              <a16:creationId xmlns:a16="http://schemas.microsoft.com/office/drawing/2014/main" id="{5432644F-7FC2-47ED-86A2-2637FFDD1DC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97" name="Line 112">
          <a:extLst>
            <a:ext uri="{FF2B5EF4-FFF2-40B4-BE49-F238E27FC236}">
              <a16:creationId xmlns:a16="http://schemas.microsoft.com/office/drawing/2014/main" id="{285C1CA2-FDC6-45D6-9798-8E49C5107BF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98" name="Line 113">
          <a:extLst>
            <a:ext uri="{FF2B5EF4-FFF2-40B4-BE49-F238E27FC236}">
              <a16:creationId xmlns:a16="http://schemas.microsoft.com/office/drawing/2014/main" id="{0103DA1F-41DF-419F-9BCF-D28158F924F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499" name="Line 114">
          <a:extLst>
            <a:ext uri="{FF2B5EF4-FFF2-40B4-BE49-F238E27FC236}">
              <a16:creationId xmlns:a16="http://schemas.microsoft.com/office/drawing/2014/main" id="{1838B079-2597-4D1C-A53D-F63818FD033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00" name="Line 115">
          <a:extLst>
            <a:ext uri="{FF2B5EF4-FFF2-40B4-BE49-F238E27FC236}">
              <a16:creationId xmlns:a16="http://schemas.microsoft.com/office/drawing/2014/main" id="{452D0B82-A86E-4BD3-BFB3-002FBEAE439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01" name="Line 116">
          <a:extLst>
            <a:ext uri="{FF2B5EF4-FFF2-40B4-BE49-F238E27FC236}">
              <a16:creationId xmlns:a16="http://schemas.microsoft.com/office/drawing/2014/main" id="{5A72A0A2-F104-49B3-A0FE-C5743A1EAD2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02" name="Line 117">
          <a:extLst>
            <a:ext uri="{FF2B5EF4-FFF2-40B4-BE49-F238E27FC236}">
              <a16:creationId xmlns:a16="http://schemas.microsoft.com/office/drawing/2014/main" id="{74997FD2-ED73-45B4-B794-D5D25F4448E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03" name="Line 118">
          <a:extLst>
            <a:ext uri="{FF2B5EF4-FFF2-40B4-BE49-F238E27FC236}">
              <a16:creationId xmlns:a16="http://schemas.microsoft.com/office/drawing/2014/main" id="{8166DA8D-EC6C-46F4-8A7C-9901FD406FA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04" name="Line 120">
          <a:extLst>
            <a:ext uri="{FF2B5EF4-FFF2-40B4-BE49-F238E27FC236}">
              <a16:creationId xmlns:a16="http://schemas.microsoft.com/office/drawing/2014/main" id="{748BE164-5AD0-4553-B79F-6F8B3944BA8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05" name="Line 121">
          <a:extLst>
            <a:ext uri="{FF2B5EF4-FFF2-40B4-BE49-F238E27FC236}">
              <a16:creationId xmlns:a16="http://schemas.microsoft.com/office/drawing/2014/main" id="{AE8EA617-8946-4292-81B5-6745C6F993A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06" name="Line 122">
          <a:extLst>
            <a:ext uri="{FF2B5EF4-FFF2-40B4-BE49-F238E27FC236}">
              <a16:creationId xmlns:a16="http://schemas.microsoft.com/office/drawing/2014/main" id="{5E489A79-6ACE-4D71-A431-676CBB72040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07" name="Line 123">
          <a:extLst>
            <a:ext uri="{FF2B5EF4-FFF2-40B4-BE49-F238E27FC236}">
              <a16:creationId xmlns:a16="http://schemas.microsoft.com/office/drawing/2014/main" id="{607CE450-BF42-4732-AAA5-3CEEBA0A9F2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08" name="Line 124">
          <a:extLst>
            <a:ext uri="{FF2B5EF4-FFF2-40B4-BE49-F238E27FC236}">
              <a16:creationId xmlns:a16="http://schemas.microsoft.com/office/drawing/2014/main" id="{F547C210-40EC-4F2D-9E45-1C0BEFD7E8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09" name="Line 125">
          <a:extLst>
            <a:ext uri="{FF2B5EF4-FFF2-40B4-BE49-F238E27FC236}">
              <a16:creationId xmlns:a16="http://schemas.microsoft.com/office/drawing/2014/main" id="{2D13984D-9221-4360-8548-AEA6AD303D4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10" name="Line 126">
          <a:extLst>
            <a:ext uri="{FF2B5EF4-FFF2-40B4-BE49-F238E27FC236}">
              <a16:creationId xmlns:a16="http://schemas.microsoft.com/office/drawing/2014/main" id="{B434720B-1369-4101-85C4-A1BF13E7F69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11" name="Line 127">
          <a:extLst>
            <a:ext uri="{FF2B5EF4-FFF2-40B4-BE49-F238E27FC236}">
              <a16:creationId xmlns:a16="http://schemas.microsoft.com/office/drawing/2014/main" id="{482C6E2C-D047-4156-AC17-2588634D3AC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12" name="Line 128">
          <a:extLst>
            <a:ext uri="{FF2B5EF4-FFF2-40B4-BE49-F238E27FC236}">
              <a16:creationId xmlns:a16="http://schemas.microsoft.com/office/drawing/2014/main" id="{E54EA7BE-2CEB-4D29-A14F-926EAFC4DBE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13" name="Line 129">
          <a:extLst>
            <a:ext uri="{FF2B5EF4-FFF2-40B4-BE49-F238E27FC236}">
              <a16:creationId xmlns:a16="http://schemas.microsoft.com/office/drawing/2014/main" id="{54854B13-9B95-4C5F-84A8-B34DEC3EAB2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14" name="Line 130">
          <a:extLst>
            <a:ext uri="{FF2B5EF4-FFF2-40B4-BE49-F238E27FC236}">
              <a16:creationId xmlns:a16="http://schemas.microsoft.com/office/drawing/2014/main" id="{2A5AB602-D046-4317-ABA4-EDDF9A39308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15" name="Line 131">
          <a:extLst>
            <a:ext uri="{FF2B5EF4-FFF2-40B4-BE49-F238E27FC236}">
              <a16:creationId xmlns:a16="http://schemas.microsoft.com/office/drawing/2014/main" id="{13B2C906-677F-43F5-8220-6FA2E9731D2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16" name="Line 132">
          <a:extLst>
            <a:ext uri="{FF2B5EF4-FFF2-40B4-BE49-F238E27FC236}">
              <a16:creationId xmlns:a16="http://schemas.microsoft.com/office/drawing/2014/main" id="{2DF88FB2-ADC0-471E-B6FD-5B8A294C930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17" name="Line 133">
          <a:extLst>
            <a:ext uri="{FF2B5EF4-FFF2-40B4-BE49-F238E27FC236}">
              <a16:creationId xmlns:a16="http://schemas.microsoft.com/office/drawing/2014/main" id="{C47E9E15-222A-460E-921C-F7E1D3D3B29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18" name="Line 134">
          <a:extLst>
            <a:ext uri="{FF2B5EF4-FFF2-40B4-BE49-F238E27FC236}">
              <a16:creationId xmlns:a16="http://schemas.microsoft.com/office/drawing/2014/main" id="{3A8E46B6-62DB-420A-8C3A-4C527A44488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19" name="Line 135">
          <a:extLst>
            <a:ext uri="{FF2B5EF4-FFF2-40B4-BE49-F238E27FC236}">
              <a16:creationId xmlns:a16="http://schemas.microsoft.com/office/drawing/2014/main" id="{B2B182C6-87BA-483C-89D4-3509AD8CF10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20" name="Line 136">
          <a:extLst>
            <a:ext uri="{FF2B5EF4-FFF2-40B4-BE49-F238E27FC236}">
              <a16:creationId xmlns:a16="http://schemas.microsoft.com/office/drawing/2014/main" id="{579E4BB4-75DB-4788-ADB6-3B9938EE564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21" name="Line 137">
          <a:extLst>
            <a:ext uri="{FF2B5EF4-FFF2-40B4-BE49-F238E27FC236}">
              <a16:creationId xmlns:a16="http://schemas.microsoft.com/office/drawing/2014/main" id="{63954C3B-23E1-4640-BC5B-5693C67C95D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22" name="Line 138">
          <a:extLst>
            <a:ext uri="{FF2B5EF4-FFF2-40B4-BE49-F238E27FC236}">
              <a16:creationId xmlns:a16="http://schemas.microsoft.com/office/drawing/2014/main" id="{5F661EF6-1FB3-466C-8AA9-CFCA386240C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23" name="Line 139">
          <a:extLst>
            <a:ext uri="{FF2B5EF4-FFF2-40B4-BE49-F238E27FC236}">
              <a16:creationId xmlns:a16="http://schemas.microsoft.com/office/drawing/2014/main" id="{D21C716F-F83B-440D-B51A-834263852EE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24" name="Line 140">
          <a:extLst>
            <a:ext uri="{FF2B5EF4-FFF2-40B4-BE49-F238E27FC236}">
              <a16:creationId xmlns:a16="http://schemas.microsoft.com/office/drawing/2014/main" id="{BB299AF8-699E-496E-A649-1C3F6756702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25" name="Line 141">
          <a:extLst>
            <a:ext uri="{FF2B5EF4-FFF2-40B4-BE49-F238E27FC236}">
              <a16:creationId xmlns:a16="http://schemas.microsoft.com/office/drawing/2014/main" id="{540E9246-019C-4A31-A37B-A49C48622C0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26" name="Line 142">
          <a:extLst>
            <a:ext uri="{FF2B5EF4-FFF2-40B4-BE49-F238E27FC236}">
              <a16:creationId xmlns:a16="http://schemas.microsoft.com/office/drawing/2014/main" id="{793D2004-9058-44BA-AFD8-6FF7DE4E6E8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27" name="Line 143">
          <a:extLst>
            <a:ext uri="{FF2B5EF4-FFF2-40B4-BE49-F238E27FC236}">
              <a16:creationId xmlns:a16="http://schemas.microsoft.com/office/drawing/2014/main" id="{F28998D1-39D5-48CF-88B5-2E9048672A0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28" name="Line 144">
          <a:extLst>
            <a:ext uri="{FF2B5EF4-FFF2-40B4-BE49-F238E27FC236}">
              <a16:creationId xmlns:a16="http://schemas.microsoft.com/office/drawing/2014/main" id="{82180F90-9A2C-4B92-B7BD-74276125587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29" name="Line 145">
          <a:extLst>
            <a:ext uri="{FF2B5EF4-FFF2-40B4-BE49-F238E27FC236}">
              <a16:creationId xmlns:a16="http://schemas.microsoft.com/office/drawing/2014/main" id="{D7838E9E-35BF-4DA3-A7B5-BA5B1E8C349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30" name="Line 146">
          <a:extLst>
            <a:ext uri="{FF2B5EF4-FFF2-40B4-BE49-F238E27FC236}">
              <a16:creationId xmlns:a16="http://schemas.microsoft.com/office/drawing/2014/main" id="{8D76B1FE-C432-4515-B07F-A95C3453A5D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31" name="Line 147">
          <a:extLst>
            <a:ext uri="{FF2B5EF4-FFF2-40B4-BE49-F238E27FC236}">
              <a16:creationId xmlns:a16="http://schemas.microsoft.com/office/drawing/2014/main" id="{1784E728-624D-486C-8EAD-363566ECBEB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32" name="Line 148">
          <a:extLst>
            <a:ext uri="{FF2B5EF4-FFF2-40B4-BE49-F238E27FC236}">
              <a16:creationId xmlns:a16="http://schemas.microsoft.com/office/drawing/2014/main" id="{C16DF363-721C-4C44-9DE2-FAEAEFEBF7C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33" name="Line 149">
          <a:extLst>
            <a:ext uri="{FF2B5EF4-FFF2-40B4-BE49-F238E27FC236}">
              <a16:creationId xmlns:a16="http://schemas.microsoft.com/office/drawing/2014/main" id="{91A87550-E679-4064-B20F-4E395426990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34" name="Line 150">
          <a:extLst>
            <a:ext uri="{FF2B5EF4-FFF2-40B4-BE49-F238E27FC236}">
              <a16:creationId xmlns:a16="http://schemas.microsoft.com/office/drawing/2014/main" id="{1AD8AA00-2CD1-4D9A-98EC-62FF3ABC314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35" name="Line 151">
          <a:extLst>
            <a:ext uri="{FF2B5EF4-FFF2-40B4-BE49-F238E27FC236}">
              <a16:creationId xmlns:a16="http://schemas.microsoft.com/office/drawing/2014/main" id="{E3E21A08-597D-46C6-8784-08360AF06E9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36" name="Line 152">
          <a:extLst>
            <a:ext uri="{FF2B5EF4-FFF2-40B4-BE49-F238E27FC236}">
              <a16:creationId xmlns:a16="http://schemas.microsoft.com/office/drawing/2014/main" id="{076653F0-488F-47FB-8ACA-766D2074D66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37" name="Line 153">
          <a:extLst>
            <a:ext uri="{FF2B5EF4-FFF2-40B4-BE49-F238E27FC236}">
              <a16:creationId xmlns:a16="http://schemas.microsoft.com/office/drawing/2014/main" id="{F95E5672-DB32-4863-8E7E-B60F3F22B65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38" name="Line 154">
          <a:extLst>
            <a:ext uri="{FF2B5EF4-FFF2-40B4-BE49-F238E27FC236}">
              <a16:creationId xmlns:a16="http://schemas.microsoft.com/office/drawing/2014/main" id="{5A7C42BB-51D3-4CC4-848C-969FF8D1BD3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39" name="Line 155">
          <a:extLst>
            <a:ext uri="{FF2B5EF4-FFF2-40B4-BE49-F238E27FC236}">
              <a16:creationId xmlns:a16="http://schemas.microsoft.com/office/drawing/2014/main" id="{F08FB26C-34BB-4BDE-AAFF-D5454B2787E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40" name="Line 156">
          <a:extLst>
            <a:ext uri="{FF2B5EF4-FFF2-40B4-BE49-F238E27FC236}">
              <a16:creationId xmlns:a16="http://schemas.microsoft.com/office/drawing/2014/main" id="{4B2AA0CA-E2F3-43C8-AE1F-F239ACA13B3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41" name="Line 157">
          <a:extLst>
            <a:ext uri="{FF2B5EF4-FFF2-40B4-BE49-F238E27FC236}">
              <a16:creationId xmlns:a16="http://schemas.microsoft.com/office/drawing/2014/main" id="{06D739B9-48A8-4729-AAEA-357C3845382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42" name="Line 158">
          <a:extLst>
            <a:ext uri="{FF2B5EF4-FFF2-40B4-BE49-F238E27FC236}">
              <a16:creationId xmlns:a16="http://schemas.microsoft.com/office/drawing/2014/main" id="{1A71404D-95CF-4B6F-9465-0CE75EBCD70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43" name="Line 159">
          <a:extLst>
            <a:ext uri="{FF2B5EF4-FFF2-40B4-BE49-F238E27FC236}">
              <a16:creationId xmlns:a16="http://schemas.microsoft.com/office/drawing/2014/main" id="{826BDA53-88BA-4109-8A80-E13AE56BFDD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44" name="Line 160">
          <a:extLst>
            <a:ext uri="{FF2B5EF4-FFF2-40B4-BE49-F238E27FC236}">
              <a16:creationId xmlns:a16="http://schemas.microsoft.com/office/drawing/2014/main" id="{6738033D-BCD2-4450-A0A1-C0C5A6CFFDB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45" name="Line 161">
          <a:extLst>
            <a:ext uri="{FF2B5EF4-FFF2-40B4-BE49-F238E27FC236}">
              <a16:creationId xmlns:a16="http://schemas.microsoft.com/office/drawing/2014/main" id="{C6158873-88B1-49F1-97E1-F0416621FD7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46" name="Line 162">
          <a:extLst>
            <a:ext uri="{FF2B5EF4-FFF2-40B4-BE49-F238E27FC236}">
              <a16:creationId xmlns:a16="http://schemas.microsoft.com/office/drawing/2014/main" id="{A343334F-4AD5-4220-98D1-53C858D7FC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47" name="Line 163">
          <a:extLst>
            <a:ext uri="{FF2B5EF4-FFF2-40B4-BE49-F238E27FC236}">
              <a16:creationId xmlns:a16="http://schemas.microsoft.com/office/drawing/2014/main" id="{BC2D2727-3DBE-406A-BF1F-CF43699CF36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48" name="Line 164">
          <a:extLst>
            <a:ext uri="{FF2B5EF4-FFF2-40B4-BE49-F238E27FC236}">
              <a16:creationId xmlns:a16="http://schemas.microsoft.com/office/drawing/2014/main" id="{F6910607-3F85-42AB-AC2D-A3F1A3B7A4B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49" name="Line 165">
          <a:extLst>
            <a:ext uri="{FF2B5EF4-FFF2-40B4-BE49-F238E27FC236}">
              <a16:creationId xmlns:a16="http://schemas.microsoft.com/office/drawing/2014/main" id="{50B346D5-F9F0-4359-B989-CFD1BD8CAC5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50" name="Line 166">
          <a:extLst>
            <a:ext uri="{FF2B5EF4-FFF2-40B4-BE49-F238E27FC236}">
              <a16:creationId xmlns:a16="http://schemas.microsoft.com/office/drawing/2014/main" id="{FDED07C8-3301-4782-BC52-4CCAC46F477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3551" name="Line 167">
          <a:extLst>
            <a:ext uri="{FF2B5EF4-FFF2-40B4-BE49-F238E27FC236}">
              <a16:creationId xmlns:a16="http://schemas.microsoft.com/office/drawing/2014/main" id="{ADEBEB64-B92A-457D-8901-4E20C6C702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696" name="Line 168">
          <a:extLst>
            <a:ext uri="{FF2B5EF4-FFF2-40B4-BE49-F238E27FC236}">
              <a16:creationId xmlns:a16="http://schemas.microsoft.com/office/drawing/2014/main" id="{CDEF4585-4AF3-475F-B10E-498353F00F6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697" name="Line 169">
          <a:extLst>
            <a:ext uri="{FF2B5EF4-FFF2-40B4-BE49-F238E27FC236}">
              <a16:creationId xmlns:a16="http://schemas.microsoft.com/office/drawing/2014/main" id="{6334C559-562B-44BB-8AEF-99DF2132AFB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698" name="Line 170">
          <a:extLst>
            <a:ext uri="{FF2B5EF4-FFF2-40B4-BE49-F238E27FC236}">
              <a16:creationId xmlns:a16="http://schemas.microsoft.com/office/drawing/2014/main" id="{685E4B48-9A8E-41B4-9381-D318F31EC35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699" name="Line 171">
          <a:extLst>
            <a:ext uri="{FF2B5EF4-FFF2-40B4-BE49-F238E27FC236}">
              <a16:creationId xmlns:a16="http://schemas.microsoft.com/office/drawing/2014/main" id="{07E04DCB-F98C-4739-A708-3FD7FAACFC9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00" name="Line 172">
          <a:extLst>
            <a:ext uri="{FF2B5EF4-FFF2-40B4-BE49-F238E27FC236}">
              <a16:creationId xmlns:a16="http://schemas.microsoft.com/office/drawing/2014/main" id="{A6D678E4-F0A7-4BCA-9B97-6BE7D092866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01" name="Line 173">
          <a:extLst>
            <a:ext uri="{FF2B5EF4-FFF2-40B4-BE49-F238E27FC236}">
              <a16:creationId xmlns:a16="http://schemas.microsoft.com/office/drawing/2014/main" id="{8ED0C7B6-7D45-49E3-83F4-F50065AA110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02" name="Line 174">
          <a:extLst>
            <a:ext uri="{FF2B5EF4-FFF2-40B4-BE49-F238E27FC236}">
              <a16:creationId xmlns:a16="http://schemas.microsoft.com/office/drawing/2014/main" id="{8D633A13-2A99-4759-A5D0-54D666E3DF9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03" name="Line 175">
          <a:extLst>
            <a:ext uri="{FF2B5EF4-FFF2-40B4-BE49-F238E27FC236}">
              <a16:creationId xmlns:a16="http://schemas.microsoft.com/office/drawing/2014/main" id="{A0F10C47-6734-4CE8-9B0C-6964DFD482F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04" name="Line 176">
          <a:extLst>
            <a:ext uri="{FF2B5EF4-FFF2-40B4-BE49-F238E27FC236}">
              <a16:creationId xmlns:a16="http://schemas.microsoft.com/office/drawing/2014/main" id="{C65CB155-0A39-4897-BBBC-ED05D92A5F1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05" name="Line 177">
          <a:extLst>
            <a:ext uri="{FF2B5EF4-FFF2-40B4-BE49-F238E27FC236}">
              <a16:creationId xmlns:a16="http://schemas.microsoft.com/office/drawing/2014/main" id="{5F280156-88F9-4711-946A-4E6C986DD20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06" name="Line 178">
          <a:extLst>
            <a:ext uri="{FF2B5EF4-FFF2-40B4-BE49-F238E27FC236}">
              <a16:creationId xmlns:a16="http://schemas.microsoft.com/office/drawing/2014/main" id="{632F20E7-D7B9-4F7A-B101-873680B05DA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07" name="Line 179">
          <a:extLst>
            <a:ext uri="{FF2B5EF4-FFF2-40B4-BE49-F238E27FC236}">
              <a16:creationId xmlns:a16="http://schemas.microsoft.com/office/drawing/2014/main" id="{7D7F1A54-6310-4A45-A7A5-A0339A29B6D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08" name="Line 180">
          <a:extLst>
            <a:ext uri="{FF2B5EF4-FFF2-40B4-BE49-F238E27FC236}">
              <a16:creationId xmlns:a16="http://schemas.microsoft.com/office/drawing/2014/main" id="{E6C463AB-60AC-4541-B62A-4295DDF16DC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09" name="Line 181">
          <a:extLst>
            <a:ext uri="{FF2B5EF4-FFF2-40B4-BE49-F238E27FC236}">
              <a16:creationId xmlns:a16="http://schemas.microsoft.com/office/drawing/2014/main" id="{06D6C478-C826-446E-8A9F-B833C5E25C5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10" name="Line 182">
          <a:extLst>
            <a:ext uri="{FF2B5EF4-FFF2-40B4-BE49-F238E27FC236}">
              <a16:creationId xmlns:a16="http://schemas.microsoft.com/office/drawing/2014/main" id="{A2BB76FD-0E89-4A88-AA4C-A26AD3CE5E3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11" name="Line 183">
          <a:extLst>
            <a:ext uri="{FF2B5EF4-FFF2-40B4-BE49-F238E27FC236}">
              <a16:creationId xmlns:a16="http://schemas.microsoft.com/office/drawing/2014/main" id="{037A2D6A-47A3-43B6-B123-1081525522A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12" name="Line 184">
          <a:extLst>
            <a:ext uri="{FF2B5EF4-FFF2-40B4-BE49-F238E27FC236}">
              <a16:creationId xmlns:a16="http://schemas.microsoft.com/office/drawing/2014/main" id="{699638DE-10AB-4608-B594-3E622FDA869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13" name="Line 185">
          <a:extLst>
            <a:ext uri="{FF2B5EF4-FFF2-40B4-BE49-F238E27FC236}">
              <a16:creationId xmlns:a16="http://schemas.microsoft.com/office/drawing/2014/main" id="{47E4EBF3-54BB-4360-8E0B-6AC734CFF0F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14" name="Line 186">
          <a:extLst>
            <a:ext uri="{FF2B5EF4-FFF2-40B4-BE49-F238E27FC236}">
              <a16:creationId xmlns:a16="http://schemas.microsoft.com/office/drawing/2014/main" id="{BA2AD776-8A91-4D5E-AE37-BA27FD032D8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15" name="Line 187">
          <a:extLst>
            <a:ext uri="{FF2B5EF4-FFF2-40B4-BE49-F238E27FC236}">
              <a16:creationId xmlns:a16="http://schemas.microsoft.com/office/drawing/2014/main" id="{3BF095A5-D832-4928-9C1A-DEED9D9FAB3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16" name="Line 188">
          <a:extLst>
            <a:ext uri="{FF2B5EF4-FFF2-40B4-BE49-F238E27FC236}">
              <a16:creationId xmlns:a16="http://schemas.microsoft.com/office/drawing/2014/main" id="{06F5107F-DB7F-44AD-B8E3-0E6F587D721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17" name="Line 189">
          <a:extLst>
            <a:ext uri="{FF2B5EF4-FFF2-40B4-BE49-F238E27FC236}">
              <a16:creationId xmlns:a16="http://schemas.microsoft.com/office/drawing/2014/main" id="{48AB7CA3-55E9-4497-B919-056C5F7446E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18" name="Line 190">
          <a:extLst>
            <a:ext uri="{FF2B5EF4-FFF2-40B4-BE49-F238E27FC236}">
              <a16:creationId xmlns:a16="http://schemas.microsoft.com/office/drawing/2014/main" id="{82A68C91-8100-48C4-B6EB-7B73C2927B7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19" name="Line 191">
          <a:extLst>
            <a:ext uri="{FF2B5EF4-FFF2-40B4-BE49-F238E27FC236}">
              <a16:creationId xmlns:a16="http://schemas.microsoft.com/office/drawing/2014/main" id="{CE9030BC-567A-4C8E-8EFE-B1AAA9D4017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20" name="Line 192">
          <a:extLst>
            <a:ext uri="{FF2B5EF4-FFF2-40B4-BE49-F238E27FC236}">
              <a16:creationId xmlns:a16="http://schemas.microsoft.com/office/drawing/2014/main" id="{78D14780-1EB8-49FF-ABC2-94117124CB0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21" name="Line 193">
          <a:extLst>
            <a:ext uri="{FF2B5EF4-FFF2-40B4-BE49-F238E27FC236}">
              <a16:creationId xmlns:a16="http://schemas.microsoft.com/office/drawing/2014/main" id="{56413AE6-32B9-4F3C-8C48-16E69A95185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22" name="Line 194">
          <a:extLst>
            <a:ext uri="{FF2B5EF4-FFF2-40B4-BE49-F238E27FC236}">
              <a16:creationId xmlns:a16="http://schemas.microsoft.com/office/drawing/2014/main" id="{93ABB803-8F43-4472-B50E-75595F9EAEF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23" name="Line 195">
          <a:extLst>
            <a:ext uri="{FF2B5EF4-FFF2-40B4-BE49-F238E27FC236}">
              <a16:creationId xmlns:a16="http://schemas.microsoft.com/office/drawing/2014/main" id="{515E808C-7D0D-42A4-ACF7-C91D6016CAF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24" name="Line 196">
          <a:extLst>
            <a:ext uri="{FF2B5EF4-FFF2-40B4-BE49-F238E27FC236}">
              <a16:creationId xmlns:a16="http://schemas.microsoft.com/office/drawing/2014/main" id="{7D928666-943B-4566-B229-C606999413B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25" name="Line 197">
          <a:extLst>
            <a:ext uri="{FF2B5EF4-FFF2-40B4-BE49-F238E27FC236}">
              <a16:creationId xmlns:a16="http://schemas.microsoft.com/office/drawing/2014/main" id="{273D3A10-B892-4D29-B54C-2592A5517FD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26" name="Line 198">
          <a:extLst>
            <a:ext uri="{FF2B5EF4-FFF2-40B4-BE49-F238E27FC236}">
              <a16:creationId xmlns:a16="http://schemas.microsoft.com/office/drawing/2014/main" id="{77623DD1-D00F-4DB2-ACF7-50F44448E0D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27" name="Line 199">
          <a:extLst>
            <a:ext uri="{FF2B5EF4-FFF2-40B4-BE49-F238E27FC236}">
              <a16:creationId xmlns:a16="http://schemas.microsoft.com/office/drawing/2014/main" id="{79B50F22-72F7-49E3-A3F3-B477CDCEA90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28" name="Line 200">
          <a:extLst>
            <a:ext uri="{FF2B5EF4-FFF2-40B4-BE49-F238E27FC236}">
              <a16:creationId xmlns:a16="http://schemas.microsoft.com/office/drawing/2014/main" id="{3CE5F6D3-4462-481D-95C9-F6468C119B9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29" name="Line 201">
          <a:extLst>
            <a:ext uri="{FF2B5EF4-FFF2-40B4-BE49-F238E27FC236}">
              <a16:creationId xmlns:a16="http://schemas.microsoft.com/office/drawing/2014/main" id="{0DEC5E35-0AB9-405D-A916-C46A9B23E32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30" name="Line 202">
          <a:extLst>
            <a:ext uri="{FF2B5EF4-FFF2-40B4-BE49-F238E27FC236}">
              <a16:creationId xmlns:a16="http://schemas.microsoft.com/office/drawing/2014/main" id="{3F6CCB3B-5C7D-47C9-9D4A-566CB51C99C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31" name="Line 203">
          <a:extLst>
            <a:ext uri="{FF2B5EF4-FFF2-40B4-BE49-F238E27FC236}">
              <a16:creationId xmlns:a16="http://schemas.microsoft.com/office/drawing/2014/main" id="{B3ACD08C-E7DE-439E-A5D8-26827A40098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32" name="Line 204">
          <a:extLst>
            <a:ext uri="{FF2B5EF4-FFF2-40B4-BE49-F238E27FC236}">
              <a16:creationId xmlns:a16="http://schemas.microsoft.com/office/drawing/2014/main" id="{5B10FCB0-C245-4229-B8F9-D9A0B743F00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33" name="Line 205">
          <a:extLst>
            <a:ext uri="{FF2B5EF4-FFF2-40B4-BE49-F238E27FC236}">
              <a16:creationId xmlns:a16="http://schemas.microsoft.com/office/drawing/2014/main" id="{EAE1D0AB-BD0D-4C6D-8967-30B1DC168CE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34" name="Line 206">
          <a:extLst>
            <a:ext uri="{FF2B5EF4-FFF2-40B4-BE49-F238E27FC236}">
              <a16:creationId xmlns:a16="http://schemas.microsoft.com/office/drawing/2014/main" id="{E60B722F-78D6-4D11-9A57-9E469064605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35" name="Line 207">
          <a:extLst>
            <a:ext uri="{FF2B5EF4-FFF2-40B4-BE49-F238E27FC236}">
              <a16:creationId xmlns:a16="http://schemas.microsoft.com/office/drawing/2014/main" id="{80D09BE8-E7DD-4603-95C2-B23DB5A3969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36" name="Line 208">
          <a:extLst>
            <a:ext uri="{FF2B5EF4-FFF2-40B4-BE49-F238E27FC236}">
              <a16:creationId xmlns:a16="http://schemas.microsoft.com/office/drawing/2014/main" id="{25A2FDCF-42AB-4FCC-8903-26945206341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37" name="Line 209">
          <a:extLst>
            <a:ext uri="{FF2B5EF4-FFF2-40B4-BE49-F238E27FC236}">
              <a16:creationId xmlns:a16="http://schemas.microsoft.com/office/drawing/2014/main" id="{C5757489-5DD0-4B84-87D2-1A5D060B457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38" name="Line 210">
          <a:extLst>
            <a:ext uri="{FF2B5EF4-FFF2-40B4-BE49-F238E27FC236}">
              <a16:creationId xmlns:a16="http://schemas.microsoft.com/office/drawing/2014/main" id="{4E757957-7AEE-4ABF-BA94-1DBC8BFC60B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39" name="Line 211">
          <a:extLst>
            <a:ext uri="{FF2B5EF4-FFF2-40B4-BE49-F238E27FC236}">
              <a16:creationId xmlns:a16="http://schemas.microsoft.com/office/drawing/2014/main" id="{764572F5-F0D1-4FDF-A35E-C972F650F8E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40" name="Line 212">
          <a:extLst>
            <a:ext uri="{FF2B5EF4-FFF2-40B4-BE49-F238E27FC236}">
              <a16:creationId xmlns:a16="http://schemas.microsoft.com/office/drawing/2014/main" id="{C216D444-2FA3-4368-BC54-C07213B6DA5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41" name="Line 213">
          <a:extLst>
            <a:ext uri="{FF2B5EF4-FFF2-40B4-BE49-F238E27FC236}">
              <a16:creationId xmlns:a16="http://schemas.microsoft.com/office/drawing/2014/main" id="{F85F187A-3086-44D6-B2CA-CA951C7411C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42" name="Line 214">
          <a:extLst>
            <a:ext uri="{FF2B5EF4-FFF2-40B4-BE49-F238E27FC236}">
              <a16:creationId xmlns:a16="http://schemas.microsoft.com/office/drawing/2014/main" id="{9B23EE83-0771-495B-BA49-5146AACCCD0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43" name="Line 215">
          <a:extLst>
            <a:ext uri="{FF2B5EF4-FFF2-40B4-BE49-F238E27FC236}">
              <a16:creationId xmlns:a16="http://schemas.microsoft.com/office/drawing/2014/main" id="{DE04AB4D-8164-4B31-A893-03108B2737D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44" name="Line 216">
          <a:extLst>
            <a:ext uri="{FF2B5EF4-FFF2-40B4-BE49-F238E27FC236}">
              <a16:creationId xmlns:a16="http://schemas.microsoft.com/office/drawing/2014/main" id="{B9531954-1401-483E-8E00-B30AFFEC95F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45" name="Line 217">
          <a:extLst>
            <a:ext uri="{FF2B5EF4-FFF2-40B4-BE49-F238E27FC236}">
              <a16:creationId xmlns:a16="http://schemas.microsoft.com/office/drawing/2014/main" id="{15A47136-876B-4254-99A4-C5AE04CDDDB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46" name="Line 218">
          <a:extLst>
            <a:ext uri="{FF2B5EF4-FFF2-40B4-BE49-F238E27FC236}">
              <a16:creationId xmlns:a16="http://schemas.microsoft.com/office/drawing/2014/main" id="{CE6404A7-5DEB-473C-AF49-63D1A8658D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47" name="Line 219">
          <a:extLst>
            <a:ext uri="{FF2B5EF4-FFF2-40B4-BE49-F238E27FC236}">
              <a16:creationId xmlns:a16="http://schemas.microsoft.com/office/drawing/2014/main" id="{FD9BBD40-71D5-4512-BBA4-67F7B11586A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48" name="Line 220">
          <a:extLst>
            <a:ext uri="{FF2B5EF4-FFF2-40B4-BE49-F238E27FC236}">
              <a16:creationId xmlns:a16="http://schemas.microsoft.com/office/drawing/2014/main" id="{AC901BA9-93BE-41C8-8C03-1506FD6A299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49" name="Line 221">
          <a:extLst>
            <a:ext uri="{FF2B5EF4-FFF2-40B4-BE49-F238E27FC236}">
              <a16:creationId xmlns:a16="http://schemas.microsoft.com/office/drawing/2014/main" id="{E1AAFCCE-9733-4204-996C-8D821522B58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50" name="Line 222">
          <a:extLst>
            <a:ext uri="{FF2B5EF4-FFF2-40B4-BE49-F238E27FC236}">
              <a16:creationId xmlns:a16="http://schemas.microsoft.com/office/drawing/2014/main" id="{6BC76630-E927-4052-91AE-B0E3A173326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51" name="Line 223">
          <a:extLst>
            <a:ext uri="{FF2B5EF4-FFF2-40B4-BE49-F238E27FC236}">
              <a16:creationId xmlns:a16="http://schemas.microsoft.com/office/drawing/2014/main" id="{48C4B1BF-4025-4077-8E6F-F8B99FFA162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52" name="Line 224">
          <a:extLst>
            <a:ext uri="{FF2B5EF4-FFF2-40B4-BE49-F238E27FC236}">
              <a16:creationId xmlns:a16="http://schemas.microsoft.com/office/drawing/2014/main" id="{885BEB1C-BD18-4DF6-AE13-0C5606E72C5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53" name="Line 225">
          <a:extLst>
            <a:ext uri="{FF2B5EF4-FFF2-40B4-BE49-F238E27FC236}">
              <a16:creationId xmlns:a16="http://schemas.microsoft.com/office/drawing/2014/main" id="{E4C785D4-EA76-4B24-9F9F-E510A115C03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54" name="Line 226">
          <a:extLst>
            <a:ext uri="{FF2B5EF4-FFF2-40B4-BE49-F238E27FC236}">
              <a16:creationId xmlns:a16="http://schemas.microsoft.com/office/drawing/2014/main" id="{15074623-04A6-43B8-8526-49451630576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55" name="Line 227">
          <a:extLst>
            <a:ext uri="{FF2B5EF4-FFF2-40B4-BE49-F238E27FC236}">
              <a16:creationId xmlns:a16="http://schemas.microsoft.com/office/drawing/2014/main" id="{3D3959BB-2D87-4EB5-A8C0-65152016A12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56" name="Line 228">
          <a:extLst>
            <a:ext uri="{FF2B5EF4-FFF2-40B4-BE49-F238E27FC236}">
              <a16:creationId xmlns:a16="http://schemas.microsoft.com/office/drawing/2014/main" id="{9629264B-24A4-4013-AD0D-CF3D162D0D5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57" name="Line 229">
          <a:extLst>
            <a:ext uri="{FF2B5EF4-FFF2-40B4-BE49-F238E27FC236}">
              <a16:creationId xmlns:a16="http://schemas.microsoft.com/office/drawing/2014/main" id="{A3C92637-8BDD-4E8E-8109-0FECBDA6EB4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58" name="Line 230">
          <a:extLst>
            <a:ext uri="{FF2B5EF4-FFF2-40B4-BE49-F238E27FC236}">
              <a16:creationId xmlns:a16="http://schemas.microsoft.com/office/drawing/2014/main" id="{C543D4E8-D1D9-44C0-9281-595B91275F4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59" name="Line 231">
          <a:extLst>
            <a:ext uri="{FF2B5EF4-FFF2-40B4-BE49-F238E27FC236}">
              <a16:creationId xmlns:a16="http://schemas.microsoft.com/office/drawing/2014/main" id="{E24C2F55-F04D-42DB-8686-C2FF32EEB8C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60" name="Line 232">
          <a:extLst>
            <a:ext uri="{FF2B5EF4-FFF2-40B4-BE49-F238E27FC236}">
              <a16:creationId xmlns:a16="http://schemas.microsoft.com/office/drawing/2014/main" id="{BA14DCA3-B42C-4B72-8A74-B6A4C893CF3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61" name="Line 233">
          <a:extLst>
            <a:ext uri="{FF2B5EF4-FFF2-40B4-BE49-F238E27FC236}">
              <a16:creationId xmlns:a16="http://schemas.microsoft.com/office/drawing/2014/main" id="{A0B20765-0F92-485D-865D-D7AF838084E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62" name="Line 234">
          <a:extLst>
            <a:ext uri="{FF2B5EF4-FFF2-40B4-BE49-F238E27FC236}">
              <a16:creationId xmlns:a16="http://schemas.microsoft.com/office/drawing/2014/main" id="{5D51F16B-C8ED-4CB6-A69A-FBD99299A92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63" name="Line 235">
          <a:extLst>
            <a:ext uri="{FF2B5EF4-FFF2-40B4-BE49-F238E27FC236}">
              <a16:creationId xmlns:a16="http://schemas.microsoft.com/office/drawing/2014/main" id="{53A8C2E3-00CA-487F-90F6-5E5D46B13CD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64" name="Line 236">
          <a:extLst>
            <a:ext uri="{FF2B5EF4-FFF2-40B4-BE49-F238E27FC236}">
              <a16:creationId xmlns:a16="http://schemas.microsoft.com/office/drawing/2014/main" id="{46333D98-74DB-4D79-B96E-880158E9E05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65" name="Line 237">
          <a:extLst>
            <a:ext uri="{FF2B5EF4-FFF2-40B4-BE49-F238E27FC236}">
              <a16:creationId xmlns:a16="http://schemas.microsoft.com/office/drawing/2014/main" id="{9FFC17C3-FD0B-475D-BA3F-6D2D856945A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66" name="Line 239">
          <a:extLst>
            <a:ext uri="{FF2B5EF4-FFF2-40B4-BE49-F238E27FC236}">
              <a16:creationId xmlns:a16="http://schemas.microsoft.com/office/drawing/2014/main" id="{DBE3393C-BC7B-4176-AD58-1D3AE171F71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67" name="Line 240">
          <a:extLst>
            <a:ext uri="{FF2B5EF4-FFF2-40B4-BE49-F238E27FC236}">
              <a16:creationId xmlns:a16="http://schemas.microsoft.com/office/drawing/2014/main" id="{80891E2E-10D1-483A-9578-0F781C2DC3E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68" name="Line 241">
          <a:extLst>
            <a:ext uri="{FF2B5EF4-FFF2-40B4-BE49-F238E27FC236}">
              <a16:creationId xmlns:a16="http://schemas.microsoft.com/office/drawing/2014/main" id="{DE26AC6B-FC73-46A2-B981-E7E163FCE5C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69" name="Line 242">
          <a:extLst>
            <a:ext uri="{FF2B5EF4-FFF2-40B4-BE49-F238E27FC236}">
              <a16:creationId xmlns:a16="http://schemas.microsoft.com/office/drawing/2014/main" id="{B58B3D09-2A74-4D80-A638-E4FF9864164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70" name="Line 243">
          <a:extLst>
            <a:ext uri="{FF2B5EF4-FFF2-40B4-BE49-F238E27FC236}">
              <a16:creationId xmlns:a16="http://schemas.microsoft.com/office/drawing/2014/main" id="{08277E51-0527-4B59-9D22-33F0577713D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71" name="Line 244">
          <a:extLst>
            <a:ext uri="{FF2B5EF4-FFF2-40B4-BE49-F238E27FC236}">
              <a16:creationId xmlns:a16="http://schemas.microsoft.com/office/drawing/2014/main" id="{C9605A56-743D-43B6-A241-9D12DC318C1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72" name="Line 245">
          <a:extLst>
            <a:ext uri="{FF2B5EF4-FFF2-40B4-BE49-F238E27FC236}">
              <a16:creationId xmlns:a16="http://schemas.microsoft.com/office/drawing/2014/main" id="{8E8C173F-B8B7-42AE-8A56-42BBD98C371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73" name="Line 246">
          <a:extLst>
            <a:ext uri="{FF2B5EF4-FFF2-40B4-BE49-F238E27FC236}">
              <a16:creationId xmlns:a16="http://schemas.microsoft.com/office/drawing/2014/main" id="{02C5314D-50D8-4380-8A61-7646AE31AA6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74" name="Line 247">
          <a:extLst>
            <a:ext uri="{FF2B5EF4-FFF2-40B4-BE49-F238E27FC236}">
              <a16:creationId xmlns:a16="http://schemas.microsoft.com/office/drawing/2014/main" id="{FF5A65A4-99FB-4480-919F-541D7379FBF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75" name="Line 248">
          <a:extLst>
            <a:ext uri="{FF2B5EF4-FFF2-40B4-BE49-F238E27FC236}">
              <a16:creationId xmlns:a16="http://schemas.microsoft.com/office/drawing/2014/main" id="{B8584FD7-C7D5-4C88-A685-296654721BE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76" name="Line 249">
          <a:extLst>
            <a:ext uri="{FF2B5EF4-FFF2-40B4-BE49-F238E27FC236}">
              <a16:creationId xmlns:a16="http://schemas.microsoft.com/office/drawing/2014/main" id="{3931B25A-A18C-4E7E-B1DD-72F6950AC1A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77" name="Line 250">
          <a:extLst>
            <a:ext uri="{FF2B5EF4-FFF2-40B4-BE49-F238E27FC236}">
              <a16:creationId xmlns:a16="http://schemas.microsoft.com/office/drawing/2014/main" id="{67846E02-95E3-4E49-9357-AF2E5233AF1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78" name="Line 251">
          <a:extLst>
            <a:ext uri="{FF2B5EF4-FFF2-40B4-BE49-F238E27FC236}">
              <a16:creationId xmlns:a16="http://schemas.microsoft.com/office/drawing/2014/main" id="{04102C96-2378-49C0-BEF0-D04D07F9213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79" name="Line 252">
          <a:extLst>
            <a:ext uri="{FF2B5EF4-FFF2-40B4-BE49-F238E27FC236}">
              <a16:creationId xmlns:a16="http://schemas.microsoft.com/office/drawing/2014/main" id="{61FD95EB-018A-4323-9ECE-8F2AF7BF828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80" name="Line 253">
          <a:extLst>
            <a:ext uri="{FF2B5EF4-FFF2-40B4-BE49-F238E27FC236}">
              <a16:creationId xmlns:a16="http://schemas.microsoft.com/office/drawing/2014/main" id="{8682637F-5B4E-43C8-8DB4-37FCE8783A5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81" name="Line 254">
          <a:extLst>
            <a:ext uri="{FF2B5EF4-FFF2-40B4-BE49-F238E27FC236}">
              <a16:creationId xmlns:a16="http://schemas.microsoft.com/office/drawing/2014/main" id="{420CDB3A-A098-4AEF-8ED2-731A1D9099B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82" name="Line 255">
          <a:extLst>
            <a:ext uri="{FF2B5EF4-FFF2-40B4-BE49-F238E27FC236}">
              <a16:creationId xmlns:a16="http://schemas.microsoft.com/office/drawing/2014/main" id="{DF7B6BF8-1C07-4C1E-BFCD-9F82D10309C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83" name="Line 256">
          <a:extLst>
            <a:ext uri="{FF2B5EF4-FFF2-40B4-BE49-F238E27FC236}">
              <a16:creationId xmlns:a16="http://schemas.microsoft.com/office/drawing/2014/main" id="{CE6C3718-A94C-4BD8-8CB9-1F8907A1A8C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84" name="Line 257">
          <a:extLst>
            <a:ext uri="{FF2B5EF4-FFF2-40B4-BE49-F238E27FC236}">
              <a16:creationId xmlns:a16="http://schemas.microsoft.com/office/drawing/2014/main" id="{2A6289A2-4BF3-4F4B-87AB-A1A46129098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85" name="Line 258">
          <a:extLst>
            <a:ext uri="{FF2B5EF4-FFF2-40B4-BE49-F238E27FC236}">
              <a16:creationId xmlns:a16="http://schemas.microsoft.com/office/drawing/2014/main" id="{0097D778-14E4-4911-BC3C-35F749EC57E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86" name="Line 259">
          <a:extLst>
            <a:ext uri="{FF2B5EF4-FFF2-40B4-BE49-F238E27FC236}">
              <a16:creationId xmlns:a16="http://schemas.microsoft.com/office/drawing/2014/main" id="{F14489ED-98E8-4FD7-A417-2B822114E4E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87" name="Line 260">
          <a:extLst>
            <a:ext uri="{FF2B5EF4-FFF2-40B4-BE49-F238E27FC236}">
              <a16:creationId xmlns:a16="http://schemas.microsoft.com/office/drawing/2014/main" id="{09D31483-8CDE-4A7F-9CA5-30130A8B494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88" name="Line 261">
          <a:extLst>
            <a:ext uri="{FF2B5EF4-FFF2-40B4-BE49-F238E27FC236}">
              <a16:creationId xmlns:a16="http://schemas.microsoft.com/office/drawing/2014/main" id="{8C88A3D9-A536-4488-A59A-734259BE51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89" name="Line 262">
          <a:extLst>
            <a:ext uri="{FF2B5EF4-FFF2-40B4-BE49-F238E27FC236}">
              <a16:creationId xmlns:a16="http://schemas.microsoft.com/office/drawing/2014/main" id="{CD13DBD9-BCA0-4E8B-B846-C9336DC653D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90" name="Line 263">
          <a:extLst>
            <a:ext uri="{FF2B5EF4-FFF2-40B4-BE49-F238E27FC236}">
              <a16:creationId xmlns:a16="http://schemas.microsoft.com/office/drawing/2014/main" id="{FF7CE9B2-5CAF-4C2A-A51B-961F5954226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91" name="Line 264">
          <a:extLst>
            <a:ext uri="{FF2B5EF4-FFF2-40B4-BE49-F238E27FC236}">
              <a16:creationId xmlns:a16="http://schemas.microsoft.com/office/drawing/2014/main" id="{444D01DF-3C44-453A-803E-DA801EBAFD1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92" name="Line 265">
          <a:extLst>
            <a:ext uri="{FF2B5EF4-FFF2-40B4-BE49-F238E27FC236}">
              <a16:creationId xmlns:a16="http://schemas.microsoft.com/office/drawing/2014/main" id="{ADB7604F-0BBF-4994-B378-74EC2BC1825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93" name="Line 266">
          <a:extLst>
            <a:ext uri="{FF2B5EF4-FFF2-40B4-BE49-F238E27FC236}">
              <a16:creationId xmlns:a16="http://schemas.microsoft.com/office/drawing/2014/main" id="{C03B4339-29BF-45D9-9C30-4744D4D2FC9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94" name="Line 267">
          <a:extLst>
            <a:ext uri="{FF2B5EF4-FFF2-40B4-BE49-F238E27FC236}">
              <a16:creationId xmlns:a16="http://schemas.microsoft.com/office/drawing/2014/main" id="{495863F3-4616-4A8D-97E4-1C640260E7D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95" name="Line 268">
          <a:extLst>
            <a:ext uri="{FF2B5EF4-FFF2-40B4-BE49-F238E27FC236}">
              <a16:creationId xmlns:a16="http://schemas.microsoft.com/office/drawing/2014/main" id="{BF6F4178-4555-480D-A543-AD0982CD78B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96" name="Line 269">
          <a:extLst>
            <a:ext uri="{FF2B5EF4-FFF2-40B4-BE49-F238E27FC236}">
              <a16:creationId xmlns:a16="http://schemas.microsoft.com/office/drawing/2014/main" id="{72ACADFE-33DA-40B2-A1A0-0F25A16D3F6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97" name="Line 270">
          <a:extLst>
            <a:ext uri="{FF2B5EF4-FFF2-40B4-BE49-F238E27FC236}">
              <a16:creationId xmlns:a16="http://schemas.microsoft.com/office/drawing/2014/main" id="{7792E21C-B507-45A7-A73B-43B49548733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98" name="Line 271">
          <a:extLst>
            <a:ext uri="{FF2B5EF4-FFF2-40B4-BE49-F238E27FC236}">
              <a16:creationId xmlns:a16="http://schemas.microsoft.com/office/drawing/2014/main" id="{FB2E9064-65D9-49B3-A855-9222D9BF7E8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799" name="Line 272">
          <a:extLst>
            <a:ext uri="{FF2B5EF4-FFF2-40B4-BE49-F238E27FC236}">
              <a16:creationId xmlns:a16="http://schemas.microsoft.com/office/drawing/2014/main" id="{70CD81E2-2856-4527-89EC-FACF9D145C9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00" name="Line 273">
          <a:extLst>
            <a:ext uri="{FF2B5EF4-FFF2-40B4-BE49-F238E27FC236}">
              <a16:creationId xmlns:a16="http://schemas.microsoft.com/office/drawing/2014/main" id="{3E6FEC92-0AD4-4438-B934-B766B85BF9B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01" name="Line 274">
          <a:extLst>
            <a:ext uri="{FF2B5EF4-FFF2-40B4-BE49-F238E27FC236}">
              <a16:creationId xmlns:a16="http://schemas.microsoft.com/office/drawing/2014/main" id="{2121C9F3-3FAE-45D2-A068-C15A6592B2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02" name="Line 275">
          <a:extLst>
            <a:ext uri="{FF2B5EF4-FFF2-40B4-BE49-F238E27FC236}">
              <a16:creationId xmlns:a16="http://schemas.microsoft.com/office/drawing/2014/main" id="{172E0A0F-E18B-4654-B2DD-8601F71D2A5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03" name="Line 276">
          <a:extLst>
            <a:ext uri="{FF2B5EF4-FFF2-40B4-BE49-F238E27FC236}">
              <a16:creationId xmlns:a16="http://schemas.microsoft.com/office/drawing/2014/main" id="{2AAA5272-C4F7-41B1-A854-E98269B0D83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04" name="Line 277">
          <a:extLst>
            <a:ext uri="{FF2B5EF4-FFF2-40B4-BE49-F238E27FC236}">
              <a16:creationId xmlns:a16="http://schemas.microsoft.com/office/drawing/2014/main" id="{782343F5-D4FD-4084-987D-2CC269D6587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05" name="Line 278">
          <a:extLst>
            <a:ext uri="{FF2B5EF4-FFF2-40B4-BE49-F238E27FC236}">
              <a16:creationId xmlns:a16="http://schemas.microsoft.com/office/drawing/2014/main" id="{05B02FE8-2583-4C4D-8863-7E5C16618A1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06" name="Line 279">
          <a:extLst>
            <a:ext uri="{FF2B5EF4-FFF2-40B4-BE49-F238E27FC236}">
              <a16:creationId xmlns:a16="http://schemas.microsoft.com/office/drawing/2014/main" id="{01ECABA5-4666-4D4C-99F1-CB996EE6606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07" name="Line 280">
          <a:extLst>
            <a:ext uri="{FF2B5EF4-FFF2-40B4-BE49-F238E27FC236}">
              <a16:creationId xmlns:a16="http://schemas.microsoft.com/office/drawing/2014/main" id="{ECAA1A2F-D36D-4C5E-B8F3-E6E4992EB32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08" name="Line 281">
          <a:extLst>
            <a:ext uri="{FF2B5EF4-FFF2-40B4-BE49-F238E27FC236}">
              <a16:creationId xmlns:a16="http://schemas.microsoft.com/office/drawing/2014/main" id="{05C6EE24-7B54-4ADB-932D-BAEE4CBE910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09" name="Line 282">
          <a:extLst>
            <a:ext uri="{FF2B5EF4-FFF2-40B4-BE49-F238E27FC236}">
              <a16:creationId xmlns:a16="http://schemas.microsoft.com/office/drawing/2014/main" id="{73E91EE1-77FA-4891-9CB4-05063EB9334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10" name="Line 283">
          <a:extLst>
            <a:ext uri="{FF2B5EF4-FFF2-40B4-BE49-F238E27FC236}">
              <a16:creationId xmlns:a16="http://schemas.microsoft.com/office/drawing/2014/main" id="{D7606AFC-E182-4BB3-B1E3-517EDD50368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11" name="Line 284">
          <a:extLst>
            <a:ext uri="{FF2B5EF4-FFF2-40B4-BE49-F238E27FC236}">
              <a16:creationId xmlns:a16="http://schemas.microsoft.com/office/drawing/2014/main" id="{D7843FF9-BC82-4768-A049-96932AFC622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12" name="Line 285">
          <a:extLst>
            <a:ext uri="{FF2B5EF4-FFF2-40B4-BE49-F238E27FC236}">
              <a16:creationId xmlns:a16="http://schemas.microsoft.com/office/drawing/2014/main" id="{D5C3C427-B1ED-4A71-945B-1F28CC2A746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13" name="Line 286">
          <a:extLst>
            <a:ext uri="{FF2B5EF4-FFF2-40B4-BE49-F238E27FC236}">
              <a16:creationId xmlns:a16="http://schemas.microsoft.com/office/drawing/2014/main" id="{3130ED51-45D2-4E1D-A42A-9B4C5BBD9E1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14" name="Line 287">
          <a:extLst>
            <a:ext uri="{FF2B5EF4-FFF2-40B4-BE49-F238E27FC236}">
              <a16:creationId xmlns:a16="http://schemas.microsoft.com/office/drawing/2014/main" id="{9D323463-B21C-4471-A8A7-62ABABE3C43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15" name="Line 288">
          <a:extLst>
            <a:ext uri="{FF2B5EF4-FFF2-40B4-BE49-F238E27FC236}">
              <a16:creationId xmlns:a16="http://schemas.microsoft.com/office/drawing/2014/main" id="{68B1F39A-E3A7-452F-AC9B-6C9482209A4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16" name="Line 289">
          <a:extLst>
            <a:ext uri="{FF2B5EF4-FFF2-40B4-BE49-F238E27FC236}">
              <a16:creationId xmlns:a16="http://schemas.microsoft.com/office/drawing/2014/main" id="{3FB61562-91F6-4A10-9276-3F1CA53269F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17" name="Line 290">
          <a:extLst>
            <a:ext uri="{FF2B5EF4-FFF2-40B4-BE49-F238E27FC236}">
              <a16:creationId xmlns:a16="http://schemas.microsoft.com/office/drawing/2014/main" id="{6AD9487A-32DC-4CFD-BA08-D64EDB72CC8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18" name="Line 291">
          <a:extLst>
            <a:ext uri="{FF2B5EF4-FFF2-40B4-BE49-F238E27FC236}">
              <a16:creationId xmlns:a16="http://schemas.microsoft.com/office/drawing/2014/main" id="{D8DB57BF-1047-4CE3-A24A-B27399981E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19" name="Line 292">
          <a:extLst>
            <a:ext uri="{FF2B5EF4-FFF2-40B4-BE49-F238E27FC236}">
              <a16:creationId xmlns:a16="http://schemas.microsoft.com/office/drawing/2014/main" id="{CF368B2C-EE60-482D-9CA2-7C416A8DDFF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20" name="Line 293">
          <a:extLst>
            <a:ext uri="{FF2B5EF4-FFF2-40B4-BE49-F238E27FC236}">
              <a16:creationId xmlns:a16="http://schemas.microsoft.com/office/drawing/2014/main" id="{3BD1191F-9BE0-488C-AABA-AB8DF256CCD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21" name="Line 294">
          <a:extLst>
            <a:ext uri="{FF2B5EF4-FFF2-40B4-BE49-F238E27FC236}">
              <a16:creationId xmlns:a16="http://schemas.microsoft.com/office/drawing/2014/main" id="{5C32F04B-D8DB-44BC-B6A8-175A3599317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22" name="Line 295">
          <a:extLst>
            <a:ext uri="{FF2B5EF4-FFF2-40B4-BE49-F238E27FC236}">
              <a16:creationId xmlns:a16="http://schemas.microsoft.com/office/drawing/2014/main" id="{83B359BA-A412-4839-A52B-4FDA3E86AB2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23" name="Line 296">
          <a:extLst>
            <a:ext uri="{FF2B5EF4-FFF2-40B4-BE49-F238E27FC236}">
              <a16:creationId xmlns:a16="http://schemas.microsoft.com/office/drawing/2014/main" id="{989F4956-C267-4163-8BF3-B90E28E353E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24" name="Line 297">
          <a:extLst>
            <a:ext uri="{FF2B5EF4-FFF2-40B4-BE49-F238E27FC236}">
              <a16:creationId xmlns:a16="http://schemas.microsoft.com/office/drawing/2014/main" id="{7CB16F83-88AB-4E43-AE4E-271E2E9D040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25" name="Line 298">
          <a:extLst>
            <a:ext uri="{FF2B5EF4-FFF2-40B4-BE49-F238E27FC236}">
              <a16:creationId xmlns:a16="http://schemas.microsoft.com/office/drawing/2014/main" id="{EEDC7060-9F65-46BB-890E-AEE993AE67B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26" name="Line 299">
          <a:extLst>
            <a:ext uri="{FF2B5EF4-FFF2-40B4-BE49-F238E27FC236}">
              <a16:creationId xmlns:a16="http://schemas.microsoft.com/office/drawing/2014/main" id="{5BFAB36F-998A-4D11-9457-5DED53B6EAC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27" name="Line 300">
          <a:extLst>
            <a:ext uri="{FF2B5EF4-FFF2-40B4-BE49-F238E27FC236}">
              <a16:creationId xmlns:a16="http://schemas.microsoft.com/office/drawing/2014/main" id="{6A01F365-C0E9-4F71-A2E8-CA5170215FF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28" name="Line 301">
          <a:extLst>
            <a:ext uri="{FF2B5EF4-FFF2-40B4-BE49-F238E27FC236}">
              <a16:creationId xmlns:a16="http://schemas.microsoft.com/office/drawing/2014/main" id="{CC140AA6-540F-45FB-8DC3-EDA0453A8C0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29" name="Line 302">
          <a:extLst>
            <a:ext uri="{FF2B5EF4-FFF2-40B4-BE49-F238E27FC236}">
              <a16:creationId xmlns:a16="http://schemas.microsoft.com/office/drawing/2014/main" id="{928AB44E-DF6D-41FF-9B55-BE3ADA7BD08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30" name="Line 303">
          <a:extLst>
            <a:ext uri="{FF2B5EF4-FFF2-40B4-BE49-F238E27FC236}">
              <a16:creationId xmlns:a16="http://schemas.microsoft.com/office/drawing/2014/main" id="{9A046526-202C-4ACE-85F4-59E6B27F216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31" name="Line 304">
          <a:extLst>
            <a:ext uri="{FF2B5EF4-FFF2-40B4-BE49-F238E27FC236}">
              <a16:creationId xmlns:a16="http://schemas.microsoft.com/office/drawing/2014/main" id="{A7C266CD-5BAE-49BB-A250-646139FB870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32" name="Line 305">
          <a:extLst>
            <a:ext uri="{FF2B5EF4-FFF2-40B4-BE49-F238E27FC236}">
              <a16:creationId xmlns:a16="http://schemas.microsoft.com/office/drawing/2014/main" id="{689C2375-BE43-41FA-933E-6CF8E624C0B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33" name="Line 306">
          <a:extLst>
            <a:ext uri="{FF2B5EF4-FFF2-40B4-BE49-F238E27FC236}">
              <a16:creationId xmlns:a16="http://schemas.microsoft.com/office/drawing/2014/main" id="{E2CB2FAB-5270-40D8-82EF-D65D49FA532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34" name="Line 307">
          <a:extLst>
            <a:ext uri="{FF2B5EF4-FFF2-40B4-BE49-F238E27FC236}">
              <a16:creationId xmlns:a16="http://schemas.microsoft.com/office/drawing/2014/main" id="{A1A82EA7-D430-4984-B9BF-E1777174A5E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35" name="Line 308">
          <a:extLst>
            <a:ext uri="{FF2B5EF4-FFF2-40B4-BE49-F238E27FC236}">
              <a16:creationId xmlns:a16="http://schemas.microsoft.com/office/drawing/2014/main" id="{5DD1CA4B-FCEB-4258-B64A-4E203AE9487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36" name="Line 309">
          <a:extLst>
            <a:ext uri="{FF2B5EF4-FFF2-40B4-BE49-F238E27FC236}">
              <a16:creationId xmlns:a16="http://schemas.microsoft.com/office/drawing/2014/main" id="{C87E214D-6D1E-4928-ADD4-55CED93EEC3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37" name="Line 310">
          <a:extLst>
            <a:ext uri="{FF2B5EF4-FFF2-40B4-BE49-F238E27FC236}">
              <a16:creationId xmlns:a16="http://schemas.microsoft.com/office/drawing/2014/main" id="{BEA6D794-18CF-4C73-92B0-ABECFB0F336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38" name="Line 311">
          <a:extLst>
            <a:ext uri="{FF2B5EF4-FFF2-40B4-BE49-F238E27FC236}">
              <a16:creationId xmlns:a16="http://schemas.microsoft.com/office/drawing/2014/main" id="{A2EF0B32-C297-4CAA-B46C-F08977ECEF6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39" name="Line 312">
          <a:extLst>
            <a:ext uri="{FF2B5EF4-FFF2-40B4-BE49-F238E27FC236}">
              <a16:creationId xmlns:a16="http://schemas.microsoft.com/office/drawing/2014/main" id="{AB8BD9B5-52CE-44D7-B81D-79034E28226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40" name="Line 313">
          <a:extLst>
            <a:ext uri="{FF2B5EF4-FFF2-40B4-BE49-F238E27FC236}">
              <a16:creationId xmlns:a16="http://schemas.microsoft.com/office/drawing/2014/main" id="{17396E88-B258-4B4D-9EA3-A984D2B0CE3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41" name="Line 314">
          <a:extLst>
            <a:ext uri="{FF2B5EF4-FFF2-40B4-BE49-F238E27FC236}">
              <a16:creationId xmlns:a16="http://schemas.microsoft.com/office/drawing/2014/main" id="{2DD76D3D-7175-4D63-A091-BE9DC044669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42" name="Line 315">
          <a:extLst>
            <a:ext uri="{FF2B5EF4-FFF2-40B4-BE49-F238E27FC236}">
              <a16:creationId xmlns:a16="http://schemas.microsoft.com/office/drawing/2014/main" id="{6E1E4FFA-7267-4257-A2CE-59FB71046F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43" name="Line 316">
          <a:extLst>
            <a:ext uri="{FF2B5EF4-FFF2-40B4-BE49-F238E27FC236}">
              <a16:creationId xmlns:a16="http://schemas.microsoft.com/office/drawing/2014/main" id="{8408A149-D742-40BC-A7D0-341FEC6F890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44" name="Line 317">
          <a:extLst>
            <a:ext uri="{FF2B5EF4-FFF2-40B4-BE49-F238E27FC236}">
              <a16:creationId xmlns:a16="http://schemas.microsoft.com/office/drawing/2014/main" id="{C86CD0E2-5CE5-4663-900E-A84BB25CB40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45" name="Line 318">
          <a:extLst>
            <a:ext uri="{FF2B5EF4-FFF2-40B4-BE49-F238E27FC236}">
              <a16:creationId xmlns:a16="http://schemas.microsoft.com/office/drawing/2014/main" id="{76007B5D-30EC-4772-9671-2FF752145FE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46" name="Line 319">
          <a:extLst>
            <a:ext uri="{FF2B5EF4-FFF2-40B4-BE49-F238E27FC236}">
              <a16:creationId xmlns:a16="http://schemas.microsoft.com/office/drawing/2014/main" id="{4C6CD30C-935E-4E39-B5C6-F99F2276775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47" name="Line 320">
          <a:extLst>
            <a:ext uri="{FF2B5EF4-FFF2-40B4-BE49-F238E27FC236}">
              <a16:creationId xmlns:a16="http://schemas.microsoft.com/office/drawing/2014/main" id="{E9EA9D46-CA62-4CF9-889D-091F80A28C1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48" name="Line 321">
          <a:extLst>
            <a:ext uri="{FF2B5EF4-FFF2-40B4-BE49-F238E27FC236}">
              <a16:creationId xmlns:a16="http://schemas.microsoft.com/office/drawing/2014/main" id="{88C5CBC8-3DDF-475A-8027-F5B8CEFAD08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49" name="Line 322">
          <a:extLst>
            <a:ext uri="{FF2B5EF4-FFF2-40B4-BE49-F238E27FC236}">
              <a16:creationId xmlns:a16="http://schemas.microsoft.com/office/drawing/2014/main" id="{35728C87-B2B7-473E-9016-88E1FAD757E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50" name="Line 323">
          <a:extLst>
            <a:ext uri="{FF2B5EF4-FFF2-40B4-BE49-F238E27FC236}">
              <a16:creationId xmlns:a16="http://schemas.microsoft.com/office/drawing/2014/main" id="{2E829679-C564-4E6E-8D27-1CD9566C216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51" name="Line 324">
          <a:extLst>
            <a:ext uri="{FF2B5EF4-FFF2-40B4-BE49-F238E27FC236}">
              <a16:creationId xmlns:a16="http://schemas.microsoft.com/office/drawing/2014/main" id="{4D9DB59A-49D7-4261-94D7-0A317BDEDE9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52" name="Line 325">
          <a:extLst>
            <a:ext uri="{FF2B5EF4-FFF2-40B4-BE49-F238E27FC236}">
              <a16:creationId xmlns:a16="http://schemas.microsoft.com/office/drawing/2014/main" id="{A96CD68F-7978-45E6-8DF7-EFB5DE8371C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53" name="Line 326">
          <a:extLst>
            <a:ext uri="{FF2B5EF4-FFF2-40B4-BE49-F238E27FC236}">
              <a16:creationId xmlns:a16="http://schemas.microsoft.com/office/drawing/2014/main" id="{13D1CF5D-83A0-4859-9181-267CFC5EEB6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54" name="Line 327">
          <a:extLst>
            <a:ext uri="{FF2B5EF4-FFF2-40B4-BE49-F238E27FC236}">
              <a16:creationId xmlns:a16="http://schemas.microsoft.com/office/drawing/2014/main" id="{F02CC884-4311-4F82-B236-C878B1483CC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55" name="Line 328">
          <a:extLst>
            <a:ext uri="{FF2B5EF4-FFF2-40B4-BE49-F238E27FC236}">
              <a16:creationId xmlns:a16="http://schemas.microsoft.com/office/drawing/2014/main" id="{6738F6CA-ECEE-46D3-B4E3-E1ED0D1B153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56" name="Line 329">
          <a:extLst>
            <a:ext uri="{FF2B5EF4-FFF2-40B4-BE49-F238E27FC236}">
              <a16:creationId xmlns:a16="http://schemas.microsoft.com/office/drawing/2014/main" id="{84C84EFD-917C-4D51-9590-C00CE12896B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57" name="Line 330">
          <a:extLst>
            <a:ext uri="{FF2B5EF4-FFF2-40B4-BE49-F238E27FC236}">
              <a16:creationId xmlns:a16="http://schemas.microsoft.com/office/drawing/2014/main" id="{BEA55475-4EA3-4049-97D9-1B297C4F64A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58" name="Line 331">
          <a:extLst>
            <a:ext uri="{FF2B5EF4-FFF2-40B4-BE49-F238E27FC236}">
              <a16:creationId xmlns:a16="http://schemas.microsoft.com/office/drawing/2014/main" id="{5D2D6152-519E-4A1F-89DA-92F4AB23AA8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59" name="Line 332">
          <a:extLst>
            <a:ext uri="{FF2B5EF4-FFF2-40B4-BE49-F238E27FC236}">
              <a16:creationId xmlns:a16="http://schemas.microsoft.com/office/drawing/2014/main" id="{DD4DD4A5-1C1E-40B9-B71C-F81A2DEFB86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60" name="Line 333">
          <a:extLst>
            <a:ext uri="{FF2B5EF4-FFF2-40B4-BE49-F238E27FC236}">
              <a16:creationId xmlns:a16="http://schemas.microsoft.com/office/drawing/2014/main" id="{4B5089D8-FB1A-4B86-BF26-03663615323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61" name="Line 334">
          <a:extLst>
            <a:ext uri="{FF2B5EF4-FFF2-40B4-BE49-F238E27FC236}">
              <a16:creationId xmlns:a16="http://schemas.microsoft.com/office/drawing/2014/main" id="{6CBEBF4F-4128-4277-B0DA-17399E20A92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62" name="Line 335">
          <a:extLst>
            <a:ext uri="{FF2B5EF4-FFF2-40B4-BE49-F238E27FC236}">
              <a16:creationId xmlns:a16="http://schemas.microsoft.com/office/drawing/2014/main" id="{9B4F3796-5191-4E08-BEE2-0615E43944D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63" name="Line 336">
          <a:extLst>
            <a:ext uri="{FF2B5EF4-FFF2-40B4-BE49-F238E27FC236}">
              <a16:creationId xmlns:a16="http://schemas.microsoft.com/office/drawing/2014/main" id="{6F67768E-4BC4-4FCC-B0A0-FEA49AA831B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64" name="Line 337">
          <a:extLst>
            <a:ext uri="{FF2B5EF4-FFF2-40B4-BE49-F238E27FC236}">
              <a16:creationId xmlns:a16="http://schemas.microsoft.com/office/drawing/2014/main" id="{3BF1F2B0-3396-434D-B4CB-6ECE1A23A56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65" name="Line 338">
          <a:extLst>
            <a:ext uri="{FF2B5EF4-FFF2-40B4-BE49-F238E27FC236}">
              <a16:creationId xmlns:a16="http://schemas.microsoft.com/office/drawing/2014/main" id="{87644664-71FB-4AAD-B251-FA0ECF186D5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66" name="Line 339">
          <a:extLst>
            <a:ext uri="{FF2B5EF4-FFF2-40B4-BE49-F238E27FC236}">
              <a16:creationId xmlns:a16="http://schemas.microsoft.com/office/drawing/2014/main" id="{39E0D04A-4265-4CE8-AD14-C40678A0527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67" name="Line 340">
          <a:extLst>
            <a:ext uri="{FF2B5EF4-FFF2-40B4-BE49-F238E27FC236}">
              <a16:creationId xmlns:a16="http://schemas.microsoft.com/office/drawing/2014/main" id="{2459B155-7C17-4969-A7C7-746D673AD58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68" name="Line 341">
          <a:extLst>
            <a:ext uri="{FF2B5EF4-FFF2-40B4-BE49-F238E27FC236}">
              <a16:creationId xmlns:a16="http://schemas.microsoft.com/office/drawing/2014/main" id="{74E82FE5-49F7-4109-9BF8-9C83E4B15B6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69" name="Line 342">
          <a:extLst>
            <a:ext uri="{FF2B5EF4-FFF2-40B4-BE49-F238E27FC236}">
              <a16:creationId xmlns:a16="http://schemas.microsoft.com/office/drawing/2014/main" id="{064B3F0F-728E-4F3F-B54A-E29A5BC8C13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70" name="Line 343">
          <a:extLst>
            <a:ext uri="{FF2B5EF4-FFF2-40B4-BE49-F238E27FC236}">
              <a16:creationId xmlns:a16="http://schemas.microsoft.com/office/drawing/2014/main" id="{E277B659-4F15-4D63-90C0-F4AB6E8E8F2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71" name="Line 344">
          <a:extLst>
            <a:ext uri="{FF2B5EF4-FFF2-40B4-BE49-F238E27FC236}">
              <a16:creationId xmlns:a16="http://schemas.microsoft.com/office/drawing/2014/main" id="{2D2AA03C-9906-4942-B3F6-7E9F556050C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72" name="Line 345">
          <a:extLst>
            <a:ext uri="{FF2B5EF4-FFF2-40B4-BE49-F238E27FC236}">
              <a16:creationId xmlns:a16="http://schemas.microsoft.com/office/drawing/2014/main" id="{4C0CB971-052F-4075-82A3-71F49C01813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73" name="Line 346">
          <a:extLst>
            <a:ext uri="{FF2B5EF4-FFF2-40B4-BE49-F238E27FC236}">
              <a16:creationId xmlns:a16="http://schemas.microsoft.com/office/drawing/2014/main" id="{F0F93155-EF5E-4DEA-A3BE-100B02092CF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74" name="Line 347">
          <a:extLst>
            <a:ext uri="{FF2B5EF4-FFF2-40B4-BE49-F238E27FC236}">
              <a16:creationId xmlns:a16="http://schemas.microsoft.com/office/drawing/2014/main" id="{EC06D023-71E4-4399-AE26-657A2078C02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75" name="Line 348">
          <a:extLst>
            <a:ext uri="{FF2B5EF4-FFF2-40B4-BE49-F238E27FC236}">
              <a16:creationId xmlns:a16="http://schemas.microsoft.com/office/drawing/2014/main" id="{53BC605C-C4D5-48C4-8733-B7770A6CF8D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76" name="Line 349">
          <a:extLst>
            <a:ext uri="{FF2B5EF4-FFF2-40B4-BE49-F238E27FC236}">
              <a16:creationId xmlns:a16="http://schemas.microsoft.com/office/drawing/2014/main" id="{1B0D7DB4-10FA-4B53-8E91-FC4479EFE4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77" name="Line 350">
          <a:extLst>
            <a:ext uri="{FF2B5EF4-FFF2-40B4-BE49-F238E27FC236}">
              <a16:creationId xmlns:a16="http://schemas.microsoft.com/office/drawing/2014/main" id="{7BAA7810-F874-4169-9843-FC472A338D8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78" name="Line 351">
          <a:extLst>
            <a:ext uri="{FF2B5EF4-FFF2-40B4-BE49-F238E27FC236}">
              <a16:creationId xmlns:a16="http://schemas.microsoft.com/office/drawing/2014/main" id="{8C98FDAC-76BB-499B-BC8F-F782219E5AB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79" name="Line 352">
          <a:extLst>
            <a:ext uri="{FF2B5EF4-FFF2-40B4-BE49-F238E27FC236}">
              <a16:creationId xmlns:a16="http://schemas.microsoft.com/office/drawing/2014/main" id="{EE769AB0-5EEF-4770-8564-D0A9DEC0B43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80" name="Line 353">
          <a:extLst>
            <a:ext uri="{FF2B5EF4-FFF2-40B4-BE49-F238E27FC236}">
              <a16:creationId xmlns:a16="http://schemas.microsoft.com/office/drawing/2014/main" id="{D655D333-DE96-4E4D-8D8D-E3E1B6DBB68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81" name="Line 354">
          <a:extLst>
            <a:ext uri="{FF2B5EF4-FFF2-40B4-BE49-F238E27FC236}">
              <a16:creationId xmlns:a16="http://schemas.microsoft.com/office/drawing/2014/main" id="{AF1FE10D-5BD0-480D-A0F1-8F4E120BE51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82" name="Line 355">
          <a:extLst>
            <a:ext uri="{FF2B5EF4-FFF2-40B4-BE49-F238E27FC236}">
              <a16:creationId xmlns:a16="http://schemas.microsoft.com/office/drawing/2014/main" id="{217A07A8-6D6B-4BA6-973C-D1EDF1F3FD9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83" name="Line 356">
          <a:extLst>
            <a:ext uri="{FF2B5EF4-FFF2-40B4-BE49-F238E27FC236}">
              <a16:creationId xmlns:a16="http://schemas.microsoft.com/office/drawing/2014/main" id="{A4B5CEE1-4DB7-473F-8795-085FC00F3F1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84" name="Line 358">
          <a:extLst>
            <a:ext uri="{FF2B5EF4-FFF2-40B4-BE49-F238E27FC236}">
              <a16:creationId xmlns:a16="http://schemas.microsoft.com/office/drawing/2014/main" id="{CC9A9687-1BF8-4538-8EC2-233EF10A8DD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85" name="Line 359">
          <a:extLst>
            <a:ext uri="{FF2B5EF4-FFF2-40B4-BE49-F238E27FC236}">
              <a16:creationId xmlns:a16="http://schemas.microsoft.com/office/drawing/2014/main" id="{5ECA8007-AAC8-4BA3-A891-9B65EC9F328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86" name="Line 360">
          <a:extLst>
            <a:ext uri="{FF2B5EF4-FFF2-40B4-BE49-F238E27FC236}">
              <a16:creationId xmlns:a16="http://schemas.microsoft.com/office/drawing/2014/main" id="{1239F7AC-BEE3-476F-95DE-7AFAB145095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87" name="Line 361">
          <a:extLst>
            <a:ext uri="{FF2B5EF4-FFF2-40B4-BE49-F238E27FC236}">
              <a16:creationId xmlns:a16="http://schemas.microsoft.com/office/drawing/2014/main" id="{558253EE-A88C-4474-B76F-68646041087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88" name="Line 362">
          <a:extLst>
            <a:ext uri="{FF2B5EF4-FFF2-40B4-BE49-F238E27FC236}">
              <a16:creationId xmlns:a16="http://schemas.microsoft.com/office/drawing/2014/main" id="{ADB13F7C-9F81-4B28-96C1-19C0068B3BF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89" name="Line 363">
          <a:extLst>
            <a:ext uri="{FF2B5EF4-FFF2-40B4-BE49-F238E27FC236}">
              <a16:creationId xmlns:a16="http://schemas.microsoft.com/office/drawing/2014/main" id="{4D03442E-80A6-4F40-9078-1D6EB9D4924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90" name="Line 364">
          <a:extLst>
            <a:ext uri="{FF2B5EF4-FFF2-40B4-BE49-F238E27FC236}">
              <a16:creationId xmlns:a16="http://schemas.microsoft.com/office/drawing/2014/main" id="{46D599B5-024C-477E-B9A0-0E3305969B3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91" name="Line 365">
          <a:extLst>
            <a:ext uri="{FF2B5EF4-FFF2-40B4-BE49-F238E27FC236}">
              <a16:creationId xmlns:a16="http://schemas.microsoft.com/office/drawing/2014/main" id="{1DECF600-90E5-4825-BFB2-727C703FF5B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92" name="Line 366">
          <a:extLst>
            <a:ext uri="{FF2B5EF4-FFF2-40B4-BE49-F238E27FC236}">
              <a16:creationId xmlns:a16="http://schemas.microsoft.com/office/drawing/2014/main" id="{2CF9786E-6A13-47FC-AFFC-ADF30931B45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93" name="Line 367">
          <a:extLst>
            <a:ext uri="{FF2B5EF4-FFF2-40B4-BE49-F238E27FC236}">
              <a16:creationId xmlns:a16="http://schemas.microsoft.com/office/drawing/2014/main" id="{C0B8E8FA-0456-4B2C-9C9B-CD258F8791C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94" name="Line 368">
          <a:extLst>
            <a:ext uri="{FF2B5EF4-FFF2-40B4-BE49-F238E27FC236}">
              <a16:creationId xmlns:a16="http://schemas.microsoft.com/office/drawing/2014/main" id="{7264D9C8-FEF8-4361-88F8-139BEF54191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95" name="Line 369">
          <a:extLst>
            <a:ext uri="{FF2B5EF4-FFF2-40B4-BE49-F238E27FC236}">
              <a16:creationId xmlns:a16="http://schemas.microsoft.com/office/drawing/2014/main" id="{25A06B70-2678-437E-9A4C-85DBF7A8614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96" name="Line 370">
          <a:extLst>
            <a:ext uri="{FF2B5EF4-FFF2-40B4-BE49-F238E27FC236}">
              <a16:creationId xmlns:a16="http://schemas.microsoft.com/office/drawing/2014/main" id="{6BE0A01F-0B6F-4581-B1F7-533ADF87C65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97" name="Line 371">
          <a:extLst>
            <a:ext uri="{FF2B5EF4-FFF2-40B4-BE49-F238E27FC236}">
              <a16:creationId xmlns:a16="http://schemas.microsoft.com/office/drawing/2014/main" id="{C3E3509E-5155-416E-A788-645B3648BA9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98" name="Line 372">
          <a:extLst>
            <a:ext uri="{FF2B5EF4-FFF2-40B4-BE49-F238E27FC236}">
              <a16:creationId xmlns:a16="http://schemas.microsoft.com/office/drawing/2014/main" id="{D0995326-62CE-4FD7-B54C-B56ACE2129A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899" name="Line 373">
          <a:extLst>
            <a:ext uri="{FF2B5EF4-FFF2-40B4-BE49-F238E27FC236}">
              <a16:creationId xmlns:a16="http://schemas.microsoft.com/office/drawing/2014/main" id="{89A40DE6-E2AF-41E8-B42B-2ED1BEB7D86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00" name="Line 374">
          <a:extLst>
            <a:ext uri="{FF2B5EF4-FFF2-40B4-BE49-F238E27FC236}">
              <a16:creationId xmlns:a16="http://schemas.microsoft.com/office/drawing/2014/main" id="{0830E930-656C-4314-A3F4-A5547ED7E54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01" name="Line 375">
          <a:extLst>
            <a:ext uri="{FF2B5EF4-FFF2-40B4-BE49-F238E27FC236}">
              <a16:creationId xmlns:a16="http://schemas.microsoft.com/office/drawing/2014/main" id="{2A4D210F-B61A-4B70-819B-8C7F6D750B0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02" name="Line 376">
          <a:extLst>
            <a:ext uri="{FF2B5EF4-FFF2-40B4-BE49-F238E27FC236}">
              <a16:creationId xmlns:a16="http://schemas.microsoft.com/office/drawing/2014/main" id="{4D28C6DB-78B6-4D38-9010-BB358AADEEE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03" name="Line 377">
          <a:extLst>
            <a:ext uri="{FF2B5EF4-FFF2-40B4-BE49-F238E27FC236}">
              <a16:creationId xmlns:a16="http://schemas.microsoft.com/office/drawing/2014/main" id="{12C6A726-4334-4DA9-96C4-93CD7421AA8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04" name="Line 378">
          <a:extLst>
            <a:ext uri="{FF2B5EF4-FFF2-40B4-BE49-F238E27FC236}">
              <a16:creationId xmlns:a16="http://schemas.microsoft.com/office/drawing/2014/main" id="{AC97B235-451C-4AB0-B140-9FB71DC2BE0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05" name="Line 379">
          <a:extLst>
            <a:ext uri="{FF2B5EF4-FFF2-40B4-BE49-F238E27FC236}">
              <a16:creationId xmlns:a16="http://schemas.microsoft.com/office/drawing/2014/main" id="{F02F01CA-C4B2-4485-AD26-27E6C9E46BC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06" name="Line 380">
          <a:extLst>
            <a:ext uri="{FF2B5EF4-FFF2-40B4-BE49-F238E27FC236}">
              <a16:creationId xmlns:a16="http://schemas.microsoft.com/office/drawing/2014/main" id="{70EDAAAE-CD64-4A39-BDB6-11AAD2B87F0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07" name="Line 381">
          <a:extLst>
            <a:ext uri="{FF2B5EF4-FFF2-40B4-BE49-F238E27FC236}">
              <a16:creationId xmlns:a16="http://schemas.microsoft.com/office/drawing/2014/main" id="{4B236226-38C5-4934-B66D-72E609BC871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08" name="Line 382">
          <a:extLst>
            <a:ext uri="{FF2B5EF4-FFF2-40B4-BE49-F238E27FC236}">
              <a16:creationId xmlns:a16="http://schemas.microsoft.com/office/drawing/2014/main" id="{735C3E42-B64E-4D62-9260-8FC56686968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09" name="Line 383">
          <a:extLst>
            <a:ext uri="{FF2B5EF4-FFF2-40B4-BE49-F238E27FC236}">
              <a16:creationId xmlns:a16="http://schemas.microsoft.com/office/drawing/2014/main" id="{0D58F2B8-9D22-4321-8D4B-ACC8258C8D9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10" name="Line 384">
          <a:extLst>
            <a:ext uri="{FF2B5EF4-FFF2-40B4-BE49-F238E27FC236}">
              <a16:creationId xmlns:a16="http://schemas.microsoft.com/office/drawing/2014/main" id="{69EB4DF7-B6CC-4D95-AAA5-1D708080EAA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11" name="Line 385">
          <a:extLst>
            <a:ext uri="{FF2B5EF4-FFF2-40B4-BE49-F238E27FC236}">
              <a16:creationId xmlns:a16="http://schemas.microsoft.com/office/drawing/2014/main" id="{5DA679C5-D5FF-43AB-BFC9-EBD3530B0CE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12" name="Line 386">
          <a:extLst>
            <a:ext uri="{FF2B5EF4-FFF2-40B4-BE49-F238E27FC236}">
              <a16:creationId xmlns:a16="http://schemas.microsoft.com/office/drawing/2014/main" id="{815E3D54-75B0-4E34-BB93-62C9DCCFDDC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13" name="Line 387">
          <a:extLst>
            <a:ext uri="{FF2B5EF4-FFF2-40B4-BE49-F238E27FC236}">
              <a16:creationId xmlns:a16="http://schemas.microsoft.com/office/drawing/2014/main" id="{91CD96DD-2848-4C54-ACF3-988B2A3B112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14" name="Line 388">
          <a:extLst>
            <a:ext uri="{FF2B5EF4-FFF2-40B4-BE49-F238E27FC236}">
              <a16:creationId xmlns:a16="http://schemas.microsoft.com/office/drawing/2014/main" id="{F1D7859B-997E-492A-912B-BF5784797FF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15" name="Line 389">
          <a:extLst>
            <a:ext uri="{FF2B5EF4-FFF2-40B4-BE49-F238E27FC236}">
              <a16:creationId xmlns:a16="http://schemas.microsoft.com/office/drawing/2014/main" id="{E59600B4-6B41-421C-AB62-0543059A7DF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16" name="Line 390">
          <a:extLst>
            <a:ext uri="{FF2B5EF4-FFF2-40B4-BE49-F238E27FC236}">
              <a16:creationId xmlns:a16="http://schemas.microsoft.com/office/drawing/2014/main" id="{8D3164C7-1F47-468B-890D-ABAB572F224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17" name="Line 391">
          <a:extLst>
            <a:ext uri="{FF2B5EF4-FFF2-40B4-BE49-F238E27FC236}">
              <a16:creationId xmlns:a16="http://schemas.microsoft.com/office/drawing/2014/main" id="{FAC1300A-A1E4-47D7-9917-61C5CEEC313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18" name="Line 392">
          <a:extLst>
            <a:ext uri="{FF2B5EF4-FFF2-40B4-BE49-F238E27FC236}">
              <a16:creationId xmlns:a16="http://schemas.microsoft.com/office/drawing/2014/main" id="{258C45AF-801C-41EF-947C-91FBB7DC4A5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19" name="Line 393">
          <a:extLst>
            <a:ext uri="{FF2B5EF4-FFF2-40B4-BE49-F238E27FC236}">
              <a16:creationId xmlns:a16="http://schemas.microsoft.com/office/drawing/2014/main" id="{639AF62D-B8E1-4925-86FE-9D187A5F9DC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20" name="Line 394">
          <a:extLst>
            <a:ext uri="{FF2B5EF4-FFF2-40B4-BE49-F238E27FC236}">
              <a16:creationId xmlns:a16="http://schemas.microsoft.com/office/drawing/2014/main" id="{DEC7F1A5-564A-4CAB-8951-5AB3B86F095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21" name="Line 395">
          <a:extLst>
            <a:ext uri="{FF2B5EF4-FFF2-40B4-BE49-F238E27FC236}">
              <a16:creationId xmlns:a16="http://schemas.microsoft.com/office/drawing/2014/main" id="{9176CD68-B4E1-4DC8-838F-C518138FECF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22" name="Line 396">
          <a:extLst>
            <a:ext uri="{FF2B5EF4-FFF2-40B4-BE49-F238E27FC236}">
              <a16:creationId xmlns:a16="http://schemas.microsoft.com/office/drawing/2014/main" id="{C6D5F5F5-E91B-447E-8EA4-2A91D575869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23" name="Line 397">
          <a:extLst>
            <a:ext uri="{FF2B5EF4-FFF2-40B4-BE49-F238E27FC236}">
              <a16:creationId xmlns:a16="http://schemas.microsoft.com/office/drawing/2014/main" id="{1EA81C45-4F36-4F5E-BB7D-8D27EB9FA8B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24" name="Line 398">
          <a:extLst>
            <a:ext uri="{FF2B5EF4-FFF2-40B4-BE49-F238E27FC236}">
              <a16:creationId xmlns:a16="http://schemas.microsoft.com/office/drawing/2014/main" id="{C6018D1F-77B3-48F3-B2E1-F2B08C8F3E4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25" name="Line 399">
          <a:extLst>
            <a:ext uri="{FF2B5EF4-FFF2-40B4-BE49-F238E27FC236}">
              <a16:creationId xmlns:a16="http://schemas.microsoft.com/office/drawing/2014/main" id="{6EA60B02-C579-4137-B6D3-3DD881792D4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26" name="Line 400">
          <a:extLst>
            <a:ext uri="{FF2B5EF4-FFF2-40B4-BE49-F238E27FC236}">
              <a16:creationId xmlns:a16="http://schemas.microsoft.com/office/drawing/2014/main" id="{C9F026A7-54ED-4E85-BE5C-9E596F7CC6D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27" name="Line 401">
          <a:extLst>
            <a:ext uri="{FF2B5EF4-FFF2-40B4-BE49-F238E27FC236}">
              <a16:creationId xmlns:a16="http://schemas.microsoft.com/office/drawing/2014/main" id="{05F83FBB-CCB9-40CE-8C1A-2785EA5D6F3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28" name="Line 402">
          <a:extLst>
            <a:ext uri="{FF2B5EF4-FFF2-40B4-BE49-F238E27FC236}">
              <a16:creationId xmlns:a16="http://schemas.microsoft.com/office/drawing/2014/main" id="{36E5C05F-5846-4DBC-8B93-4A42E427DDD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29" name="Line 403">
          <a:extLst>
            <a:ext uri="{FF2B5EF4-FFF2-40B4-BE49-F238E27FC236}">
              <a16:creationId xmlns:a16="http://schemas.microsoft.com/office/drawing/2014/main" id="{857BE0C0-BEBD-4BF4-BB56-45BABBB61F6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30" name="Line 404">
          <a:extLst>
            <a:ext uri="{FF2B5EF4-FFF2-40B4-BE49-F238E27FC236}">
              <a16:creationId xmlns:a16="http://schemas.microsoft.com/office/drawing/2014/main" id="{7782A190-8A14-47DF-B2AA-0C95E98FDF5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31" name="Line 405">
          <a:extLst>
            <a:ext uri="{FF2B5EF4-FFF2-40B4-BE49-F238E27FC236}">
              <a16:creationId xmlns:a16="http://schemas.microsoft.com/office/drawing/2014/main" id="{36A4C461-D053-4C70-AB84-0B2A9986733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32" name="Line 406">
          <a:extLst>
            <a:ext uri="{FF2B5EF4-FFF2-40B4-BE49-F238E27FC236}">
              <a16:creationId xmlns:a16="http://schemas.microsoft.com/office/drawing/2014/main" id="{4AD95122-C770-4ACE-A67E-758A32F21F4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33" name="Line 407">
          <a:extLst>
            <a:ext uri="{FF2B5EF4-FFF2-40B4-BE49-F238E27FC236}">
              <a16:creationId xmlns:a16="http://schemas.microsoft.com/office/drawing/2014/main" id="{BB6B3A65-49F7-4096-BAE7-05DDEE9C224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34" name="Line 408">
          <a:extLst>
            <a:ext uri="{FF2B5EF4-FFF2-40B4-BE49-F238E27FC236}">
              <a16:creationId xmlns:a16="http://schemas.microsoft.com/office/drawing/2014/main" id="{5B99E720-E4F0-4198-BD27-D18AAB8B3CF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35" name="Line 409">
          <a:extLst>
            <a:ext uri="{FF2B5EF4-FFF2-40B4-BE49-F238E27FC236}">
              <a16:creationId xmlns:a16="http://schemas.microsoft.com/office/drawing/2014/main" id="{AE9D3FEE-5F57-41CC-93C3-AEFC4C06C59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36" name="Line 410">
          <a:extLst>
            <a:ext uri="{FF2B5EF4-FFF2-40B4-BE49-F238E27FC236}">
              <a16:creationId xmlns:a16="http://schemas.microsoft.com/office/drawing/2014/main" id="{3C972FEB-0EDB-47B5-9594-E416A308D46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37" name="Line 411">
          <a:extLst>
            <a:ext uri="{FF2B5EF4-FFF2-40B4-BE49-F238E27FC236}">
              <a16:creationId xmlns:a16="http://schemas.microsoft.com/office/drawing/2014/main" id="{850000F7-6ACB-4725-99B6-388661A4F36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38" name="Line 412">
          <a:extLst>
            <a:ext uri="{FF2B5EF4-FFF2-40B4-BE49-F238E27FC236}">
              <a16:creationId xmlns:a16="http://schemas.microsoft.com/office/drawing/2014/main" id="{7F6B88FD-D17F-4C8F-9CBF-A29D7F8B8D2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39" name="Line 413">
          <a:extLst>
            <a:ext uri="{FF2B5EF4-FFF2-40B4-BE49-F238E27FC236}">
              <a16:creationId xmlns:a16="http://schemas.microsoft.com/office/drawing/2014/main" id="{818E561C-7AF9-4EE0-B687-1CE7AB40B50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40" name="Line 414">
          <a:extLst>
            <a:ext uri="{FF2B5EF4-FFF2-40B4-BE49-F238E27FC236}">
              <a16:creationId xmlns:a16="http://schemas.microsoft.com/office/drawing/2014/main" id="{E9C55FE4-DEDD-439C-80EC-AC98ABB4A38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41" name="Line 415">
          <a:extLst>
            <a:ext uri="{FF2B5EF4-FFF2-40B4-BE49-F238E27FC236}">
              <a16:creationId xmlns:a16="http://schemas.microsoft.com/office/drawing/2014/main" id="{6C574C4D-A0BD-430D-BA34-5318DA0BB55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42" name="Line 416">
          <a:extLst>
            <a:ext uri="{FF2B5EF4-FFF2-40B4-BE49-F238E27FC236}">
              <a16:creationId xmlns:a16="http://schemas.microsoft.com/office/drawing/2014/main" id="{ECE1F45D-77A7-45A4-9AE2-D8C62BDD2FC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43" name="Line 417">
          <a:extLst>
            <a:ext uri="{FF2B5EF4-FFF2-40B4-BE49-F238E27FC236}">
              <a16:creationId xmlns:a16="http://schemas.microsoft.com/office/drawing/2014/main" id="{5A84A452-BDA0-4CE2-B789-ACF4CD2070E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44" name="Line 418">
          <a:extLst>
            <a:ext uri="{FF2B5EF4-FFF2-40B4-BE49-F238E27FC236}">
              <a16:creationId xmlns:a16="http://schemas.microsoft.com/office/drawing/2014/main" id="{F48C3B3B-8520-4625-844B-A7322A2ED9A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45" name="Line 419">
          <a:extLst>
            <a:ext uri="{FF2B5EF4-FFF2-40B4-BE49-F238E27FC236}">
              <a16:creationId xmlns:a16="http://schemas.microsoft.com/office/drawing/2014/main" id="{A7F52A1C-D96D-434E-B972-706BB89AFCA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46" name="Line 420">
          <a:extLst>
            <a:ext uri="{FF2B5EF4-FFF2-40B4-BE49-F238E27FC236}">
              <a16:creationId xmlns:a16="http://schemas.microsoft.com/office/drawing/2014/main" id="{D052DE13-C148-4458-99A9-F763483B000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47" name="Line 421">
          <a:extLst>
            <a:ext uri="{FF2B5EF4-FFF2-40B4-BE49-F238E27FC236}">
              <a16:creationId xmlns:a16="http://schemas.microsoft.com/office/drawing/2014/main" id="{FAFDD522-7314-4405-9564-D24232F2CBE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48" name="Line 422">
          <a:extLst>
            <a:ext uri="{FF2B5EF4-FFF2-40B4-BE49-F238E27FC236}">
              <a16:creationId xmlns:a16="http://schemas.microsoft.com/office/drawing/2014/main" id="{89B2A1B2-0C7F-41E6-8958-1D25E1CD5A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49" name="Line 423">
          <a:extLst>
            <a:ext uri="{FF2B5EF4-FFF2-40B4-BE49-F238E27FC236}">
              <a16:creationId xmlns:a16="http://schemas.microsoft.com/office/drawing/2014/main" id="{7D1A8466-1168-4BC8-9482-0C47E206C4E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50" name="Line 424">
          <a:extLst>
            <a:ext uri="{FF2B5EF4-FFF2-40B4-BE49-F238E27FC236}">
              <a16:creationId xmlns:a16="http://schemas.microsoft.com/office/drawing/2014/main" id="{F91ED36E-7EF9-408B-A3FF-DE40F72E417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51" name="Line 425">
          <a:extLst>
            <a:ext uri="{FF2B5EF4-FFF2-40B4-BE49-F238E27FC236}">
              <a16:creationId xmlns:a16="http://schemas.microsoft.com/office/drawing/2014/main" id="{5E2ED496-6EAE-4A77-B6D5-5CCFC30510E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52" name="Line 426">
          <a:extLst>
            <a:ext uri="{FF2B5EF4-FFF2-40B4-BE49-F238E27FC236}">
              <a16:creationId xmlns:a16="http://schemas.microsoft.com/office/drawing/2014/main" id="{CBD3FAC3-4C24-4DD2-AD33-AC5EAA35148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53" name="Line 427">
          <a:extLst>
            <a:ext uri="{FF2B5EF4-FFF2-40B4-BE49-F238E27FC236}">
              <a16:creationId xmlns:a16="http://schemas.microsoft.com/office/drawing/2014/main" id="{7AE5B6C0-2A92-4D6F-96C0-78A2E4C2BA3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54" name="Line 428">
          <a:extLst>
            <a:ext uri="{FF2B5EF4-FFF2-40B4-BE49-F238E27FC236}">
              <a16:creationId xmlns:a16="http://schemas.microsoft.com/office/drawing/2014/main" id="{00205043-C6E0-4E33-954C-511DC4D3CBF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55" name="Line 429">
          <a:extLst>
            <a:ext uri="{FF2B5EF4-FFF2-40B4-BE49-F238E27FC236}">
              <a16:creationId xmlns:a16="http://schemas.microsoft.com/office/drawing/2014/main" id="{62E1DA92-3EF4-43E7-934A-72E3B692C95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56" name="Line 430">
          <a:extLst>
            <a:ext uri="{FF2B5EF4-FFF2-40B4-BE49-F238E27FC236}">
              <a16:creationId xmlns:a16="http://schemas.microsoft.com/office/drawing/2014/main" id="{AE87EC4C-85CE-4A1F-967F-0A02FB8F777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57" name="Line 431">
          <a:extLst>
            <a:ext uri="{FF2B5EF4-FFF2-40B4-BE49-F238E27FC236}">
              <a16:creationId xmlns:a16="http://schemas.microsoft.com/office/drawing/2014/main" id="{7128D526-D576-4B27-A321-8F1722C5791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58" name="Line 432">
          <a:extLst>
            <a:ext uri="{FF2B5EF4-FFF2-40B4-BE49-F238E27FC236}">
              <a16:creationId xmlns:a16="http://schemas.microsoft.com/office/drawing/2014/main" id="{847F4491-D4D8-4058-94D1-E402BFDCF7E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59" name="Line 433">
          <a:extLst>
            <a:ext uri="{FF2B5EF4-FFF2-40B4-BE49-F238E27FC236}">
              <a16:creationId xmlns:a16="http://schemas.microsoft.com/office/drawing/2014/main" id="{534E8081-3097-4BCA-94B3-6F9F4423FA0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60" name="Line 434">
          <a:extLst>
            <a:ext uri="{FF2B5EF4-FFF2-40B4-BE49-F238E27FC236}">
              <a16:creationId xmlns:a16="http://schemas.microsoft.com/office/drawing/2014/main" id="{12A1CF9A-896F-460A-9EDA-8C612823F8A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61" name="Line 435">
          <a:extLst>
            <a:ext uri="{FF2B5EF4-FFF2-40B4-BE49-F238E27FC236}">
              <a16:creationId xmlns:a16="http://schemas.microsoft.com/office/drawing/2014/main" id="{7A3424A1-FD52-41CC-9D21-971768985C4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62" name="Line 436">
          <a:extLst>
            <a:ext uri="{FF2B5EF4-FFF2-40B4-BE49-F238E27FC236}">
              <a16:creationId xmlns:a16="http://schemas.microsoft.com/office/drawing/2014/main" id="{96976F22-B702-4659-9F14-1E312216D9B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63" name="Line 437">
          <a:extLst>
            <a:ext uri="{FF2B5EF4-FFF2-40B4-BE49-F238E27FC236}">
              <a16:creationId xmlns:a16="http://schemas.microsoft.com/office/drawing/2014/main" id="{D7C6AA6D-80EB-40B6-90F2-3998D3FBA81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64" name="Line 438">
          <a:extLst>
            <a:ext uri="{FF2B5EF4-FFF2-40B4-BE49-F238E27FC236}">
              <a16:creationId xmlns:a16="http://schemas.microsoft.com/office/drawing/2014/main" id="{D7CA6B97-318B-4F88-BCE6-049D9A90D36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65" name="Line 439">
          <a:extLst>
            <a:ext uri="{FF2B5EF4-FFF2-40B4-BE49-F238E27FC236}">
              <a16:creationId xmlns:a16="http://schemas.microsoft.com/office/drawing/2014/main" id="{B74AAF7A-8B72-4DE8-BDAF-EE2A777AA6F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66" name="Line 440">
          <a:extLst>
            <a:ext uri="{FF2B5EF4-FFF2-40B4-BE49-F238E27FC236}">
              <a16:creationId xmlns:a16="http://schemas.microsoft.com/office/drawing/2014/main" id="{77097634-8A68-4BA7-A27D-E177B1CA80C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67" name="Line 441">
          <a:extLst>
            <a:ext uri="{FF2B5EF4-FFF2-40B4-BE49-F238E27FC236}">
              <a16:creationId xmlns:a16="http://schemas.microsoft.com/office/drawing/2014/main" id="{BF106522-159F-456C-8DF2-55516B1A8A5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68" name="Line 442">
          <a:extLst>
            <a:ext uri="{FF2B5EF4-FFF2-40B4-BE49-F238E27FC236}">
              <a16:creationId xmlns:a16="http://schemas.microsoft.com/office/drawing/2014/main" id="{00E6F152-A6F0-45A4-B8A7-990E38DD9A0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69" name="Line 443">
          <a:extLst>
            <a:ext uri="{FF2B5EF4-FFF2-40B4-BE49-F238E27FC236}">
              <a16:creationId xmlns:a16="http://schemas.microsoft.com/office/drawing/2014/main" id="{EBCE3571-3450-4B56-811E-BA7DC29839B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70" name="Line 444">
          <a:extLst>
            <a:ext uri="{FF2B5EF4-FFF2-40B4-BE49-F238E27FC236}">
              <a16:creationId xmlns:a16="http://schemas.microsoft.com/office/drawing/2014/main" id="{2B19F3CB-7A79-4F30-8868-F0BA0BE432D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71" name="Line 445">
          <a:extLst>
            <a:ext uri="{FF2B5EF4-FFF2-40B4-BE49-F238E27FC236}">
              <a16:creationId xmlns:a16="http://schemas.microsoft.com/office/drawing/2014/main" id="{101ECCC4-36D5-4760-8E22-9CA33480E5B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72" name="Line 446">
          <a:extLst>
            <a:ext uri="{FF2B5EF4-FFF2-40B4-BE49-F238E27FC236}">
              <a16:creationId xmlns:a16="http://schemas.microsoft.com/office/drawing/2014/main" id="{1676428D-13FC-4592-B191-F66A6D203A2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73" name="Line 447">
          <a:extLst>
            <a:ext uri="{FF2B5EF4-FFF2-40B4-BE49-F238E27FC236}">
              <a16:creationId xmlns:a16="http://schemas.microsoft.com/office/drawing/2014/main" id="{755137C2-4323-4D9B-90AA-74F964BE762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74" name="Line 448">
          <a:extLst>
            <a:ext uri="{FF2B5EF4-FFF2-40B4-BE49-F238E27FC236}">
              <a16:creationId xmlns:a16="http://schemas.microsoft.com/office/drawing/2014/main" id="{67EA58DA-69D5-4C8A-9705-DE6BC306E12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75" name="Line 449">
          <a:extLst>
            <a:ext uri="{FF2B5EF4-FFF2-40B4-BE49-F238E27FC236}">
              <a16:creationId xmlns:a16="http://schemas.microsoft.com/office/drawing/2014/main" id="{602E4D80-CEF5-4C49-B404-D7246544E6F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76" name="Line 450">
          <a:extLst>
            <a:ext uri="{FF2B5EF4-FFF2-40B4-BE49-F238E27FC236}">
              <a16:creationId xmlns:a16="http://schemas.microsoft.com/office/drawing/2014/main" id="{DB5C0561-4FAB-4263-81A7-4B5831FA4B0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77" name="Line 451">
          <a:extLst>
            <a:ext uri="{FF2B5EF4-FFF2-40B4-BE49-F238E27FC236}">
              <a16:creationId xmlns:a16="http://schemas.microsoft.com/office/drawing/2014/main" id="{00E084F9-B404-4045-AFE1-51E398390A5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78" name="Line 452">
          <a:extLst>
            <a:ext uri="{FF2B5EF4-FFF2-40B4-BE49-F238E27FC236}">
              <a16:creationId xmlns:a16="http://schemas.microsoft.com/office/drawing/2014/main" id="{2E96138A-8EFE-4CB1-8365-01DBF8960C2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79" name="Line 453">
          <a:extLst>
            <a:ext uri="{FF2B5EF4-FFF2-40B4-BE49-F238E27FC236}">
              <a16:creationId xmlns:a16="http://schemas.microsoft.com/office/drawing/2014/main" id="{B3CD2CA7-582C-4E98-A65A-FCA79084704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80" name="Line 454">
          <a:extLst>
            <a:ext uri="{FF2B5EF4-FFF2-40B4-BE49-F238E27FC236}">
              <a16:creationId xmlns:a16="http://schemas.microsoft.com/office/drawing/2014/main" id="{B840BDCA-BA20-4FD9-B7F5-DD4EE81E4C8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81" name="Line 455">
          <a:extLst>
            <a:ext uri="{FF2B5EF4-FFF2-40B4-BE49-F238E27FC236}">
              <a16:creationId xmlns:a16="http://schemas.microsoft.com/office/drawing/2014/main" id="{9ECFA166-DB6F-4766-9C1D-8395F990316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82" name="Line 456">
          <a:extLst>
            <a:ext uri="{FF2B5EF4-FFF2-40B4-BE49-F238E27FC236}">
              <a16:creationId xmlns:a16="http://schemas.microsoft.com/office/drawing/2014/main" id="{6B3B1EB6-997D-4042-9CFE-7E1D90D42B6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83" name="Line 457">
          <a:extLst>
            <a:ext uri="{FF2B5EF4-FFF2-40B4-BE49-F238E27FC236}">
              <a16:creationId xmlns:a16="http://schemas.microsoft.com/office/drawing/2014/main" id="{7FEB14ED-ACEA-43C8-A6BF-880C17905A0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84" name="Line 458">
          <a:extLst>
            <a:ext uri="{FF2B5EF4-FFF2-40B4-BE49-F238E27FC236}">
              <a16:creationId xmlns:a16="http://schemas.microsoft.com/office/drawing/2014/main" id="{5A698E75-DBA9-4371-A770-419E3130B98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85" name="Line 459">
          <a:extLst>
            <a:ext uri="{FF2B5EF4-FFF2-40B4-BE49-F238E27FC236}">
              <a16:creationId xmlns:a16="http://schemas.microsoft.com/office/drawing/2014/main" id="{EA9AADE1-A4CD-4901-9264-A800A7EAF9D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86" name="Line 460">
          <a:extLst>
            <a:ext uri="{FF2B5EF4-FFF2-40B4-BE49-F238E27FC236}">
              <a16:creationId xmlns:a16="http://schemas.microsoft.com/office/drawing/2014/main" id="{E1DE291A-0626-4C90-A93B-568319C1B0C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87" name="Line 461">
          <a:extLst>
            <a:ext uri="{FF2B5EF4-FFF2-40B4-BE49-F238E27FC236}">
              <a16:creationId xmlns:a16="http://schemas.microsoft.com/office/drawing/2014/main" id="{A8BF2050-2263-438F-932E-44B42A7B4C5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88" name="Line 462">
          <a:extLst>
            <a:ext uri="{FF2B5EF4-FFF2-40B4-BE49-F238E27FC236}">
              <a16:creationId xmlns:a16="http://schemas.microsoft.com/office/drawing/2014/main" id="{2FBDA57F-CE03-48FD-A5CC-3A8DCEEB8F2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89" name="Line 463">
          <a:extLst>
            <a:ext uri="{FF2B5EF4-FFF2-40B4-BE49-F238E27FC236}">
              <a16:creationId xmlns:a16="http://schemas.microsoft.com/office/drawing/2014/main" id="{A47B28E7-5CEA-400A-8470-85736552701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90" name="Line 464">
          <a:extLst>
            <a:ext uri="{FF2B5EF4-FFF2-40B4-BE49-F238E27FC236}">
              <a16:creationId xmlns:a16="http://schemas.microsoft.com/office/drawing/2014/main" id="{D6175D8F-E2D4-47F8-8127-70AFC8B6A53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91" name="Line 465">
          <a:extLst>
            <a:ext uri="{FF2B5EF4-FFF2-40B4-BE49-F238E27FC236}">
              <a16:creationId xmlns:a16="http://schemas.microsoft.com/office/drawing/2014/main" id="{92D4BDFE-8B7E-40D3-9D27-C7B81571DFB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92" name="Line 466">
          <a:extLst>
            <a:ext uri="{FF2B5EF4-FFF2-40B4-BE49-F238E27FC236}">
              <a16:creationId xmlns:a16="http://schemas.microsoft.com/office/drawing/2014/main" id="{21348201-EC25-41FA-8CF8-B7201342ABD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93" name="Line 467">
          <a:extLst>
            <a:ext uri="{FF2B5EF4-FFF2-40B4-BE49-F238E27FC236}">
              <a16:creationId xmlns:a16="http://schemas.microsoft.com/office/drawing/2014/main" id="{483124A3-7E06-4C30-887C-13E5461DD7B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94" name="Line 468">
          <a:extLst>
            <a:ext uri="{FF2B5EF4-FFF2-40B4-BE49-F238E27FC236}">
              <a16:creationId xmlns:a16="http://schemas.microsoft.com/office/drawing/2014/main" id="{2D4DB511-92A9-4A74-B911-F1E634D28DC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95" name="Line 469">
          <a:extLst>
            <a:ext uri="{FF2B5EF4-FFF2-40B4-BE49-F238E27FC236}">
              <a16:creationId xmlns:a16="http://schemas.microsoft.com/office/drawing/2014/main" id="{F5257929-CB07-40D1-BD5A-C799516238F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96" name="Line 470">
          <a:extLst>
            <a:ext uri="{FF2B5EF4-FFF2-40B4-BE49-F238E27FC236}">
              <a16:creationId xmlns:a16="http://schemas.microsoft.com/office/drawing/2014/main" id="{A49FC4B2-624E-4625-BDE5-2C810984A3A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97" name="Line 471">
          <a:extLst>
            <a:ext uri="{FF2B5EF4-FFF2-40B4-BE49-F238E27FC236}">
              <a16:creationId xmlns:a16="http://schemas.microsoft.com/office/drawing/2014/main" id="{FA85F6C8-F6A3-447D-8CB6-D3FEA1D3145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98" name="Line 472">
          <a:extLst>
            <a:ext uri="{FF2B5EF4-FFF2-40B4-BE49-F238E27FC236}">
              <a16:creationId xmlns:a16="http://schemas.microsoft.com/office/drawing/2014/main" id="{8FF7A91E-CC45-4E10-8AD0-DA5F04A3AF8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9999" name="Line 473">
          <a:extLst>
            <a:ext uri="{FF2B5EF4-FFF2-40B4-BE49-F238E27FC236}">
              <a16:creationId xmlns:a16="http://schemas.microsoft.com/office/drawing/2014/main" id="{645007B7-8C60-41D2-B3F4-25422C4FD35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000" name="Line 474">
          <a:extLst>
            <a:ext uri="{FF2B5EF4-FFF2-40B4-BE49-F238E27FC236}">
              <a16:creationId xmlns:a16="http://schemas.microsoft.com/office/drawing/2014/main" id="{09A3D059-CCD2-449B-A72D-B96DF409F8F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001" name="Line 475">
          <a:extLst>
            <a:ext uri="{FF2B5EF4-FFF2-40B4-BE49-F238E27FC236}">
              <a16:creationId xmlns:a16="http://schemas.microsoft.com/office/drawing/2014/main" id="{EFE4925C-DFF4-48F8-8E05-36B8143B31B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0</xdr:colOff>
      <xdr:row>4</xdr:row>
      <xdr:rowOff>0</xdr:rowOff>
    </xdr:to>
    <xdr:sp macro="" textlink="">
      <xdr:nvSpPr>
        <xdr:cNvPr id="3867047" name="Line 1">
          <a:extLst>
            <a:ext uri="{FF2B5EF4-FFF2-40B4-BE49-F238E27FC236}">
              <a16:creationId xmlns:a16="http://schemas.microsoft.com/office/drawing/2014/main" id="{A2A0824E-6EB3-435D-8D3D-46ECA166FF4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48" name="Line 2">
          <a:extLst>
            <a:ext uri="{FF2B5EF4-FFF2-40B4-BE49-F238E27FC236}">
              <a16:creationId xmlns:a16="http://schemas.microsoft.com/office/drawing/2014/main" id="{CCFF51C6-89C5-46F9-AE66-478FF6F9BCF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49" name="Line 3">
          <a:extLst>
            <a:ext uri="{FF2B5EF4-FFF2-40B4-BE49-F238E27FC236}">
              <a16:creationId xmlns:a16="http://schemas.microsoft.com/office/drawing/2014/main" id="{F9A7B585-177D-4A6B-B2D5-3DB19E7DDD6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50" name="Line 4">
          <a:extLst>
            <a:ext uri="{FF2B5EF4-FFF2-40B4-BE49-F238E27FC236}">
              <a16:creationId xmlns:a16="http://schemas.microsoft.com/office/drawing/2014/main" id="{A60289DD-BAC8-4193-BC75-9C0E682149E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51" name="Line 5">
          <a:extLst>
            <a:ext uri="{FF2B5EF4-FFF2-40B4-BE49-F238E27FC236}">
              <a16:creationId xmlns:a16="http://schemas.microsoft.com/office/drawing/2014/main" id="{09FCBB49-DF40-4F45-B34C-1FD5E9BA394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52" name="Line 6">
          <a:extLst>
            <a:ext uri="{FF2B5EF4-FFF2-40B4-BE49-F238E27FC236}">
              <a16:creationId xmlns:a16="http://schemas.microsoft.com/office/drawing/2014/main" id="{FBED7069-6CDD-46B4-A721-90843FE2064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53" name="Line 7">
          <a:extLst>
            <a:ext uri="{FF2B5EF4-FFF2-40B4-BE49-F238E27FC236}">
              <a16:creationId xmlns:a16="http://schemas.microsoft.com/office/drawing/2014/main" id="{042786EF-5EF6-4407-B78A-CE39DD46ABA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54" name="Line 8">
          <a:extLst>
            <a:ext uri="{FF2B5EF4-FFF2-40B4-BE49-F238E27FC236}">
              <a16:creationId xmlns:a16="http://schemas.microsoft.com/office/drawing/2014/main" id="{DEF2077F-9F15-4C05-BA75-9178481B229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55" name="Line 9">
          <a:extLst>
            <a:ext uri="{FF2B5EF4-FFF2-40B4-BE49-F238E27FC236}">
              <a16:creationId xmlns:a16="http://schemas.microsoft.com/office/drawing/2014/main" id="{7169E9D0-2A6B-4E57-B86E-8BB8A6961F0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56" name="Line 10">
          <a:extLst>
            <a:ext uri="{FF2B5EF4-FFF2-40B4-BE49-F238E27FC236}">
              <a16:creationId xmlns:a16="http://schemas.microsoft.com/office/drawing/2014/main" id="{44326C33-B14A-4FF8-A798-097EB396AF0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57" name="Line 11">
          <a:extLst>
            <a:ext uri="{FF2B5EF4-FFF2-40B4-BE49-F238E27FC236}">
              <a16:creationId xmlns:a16="http://schemas.microsoft.com/office/drawing/2014/main" id="{AD523A8E-BCEF-418F-8DA0-CB234E02A0F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58" name="Line 12">
          <a:extLst>
            <a:ext uri="{FF2B5EF4-FFF2-40B4-BE49-F238E27FC236}">
              <a16:creationId xmlns:a16="http://schemas.microsoft.com/office/drawing/2014/main" id="{6806A79F-ECC2-4D7D-AF74-6943F0BEF67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59" name="Line 13">
          <a:extLst>
            <a:ext uri="{FF2B5EF4-FFF2-40B4-BE49-F238E27FC236}">
              <a16:creationId xmlns:a16="http://schemas.microsoft.com/office/drawing/2014/main" id="{522B7C42-B4B2-454E-A097-556ADE5E869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60" name="Line 14">
          <a:extLst>
            <a:ext uri="{FF2B5EF4-FFF2-40B4-BE49-F238E27FC236}">
              <a16:creationId xmlns:a16="http://schemas.microsoft.com/office/drawing/2014/main" id="{1E249048-8CD1-4CFE-888F-76AC088F70D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61" name="Line 15">
          <a:extLst>
            <a:ext uri="{FF2B5EF4-FFF2-40B4-BE49-F238E27FC236}">
              <a16:creationId xmlns:a16="http://schemas.microsoft.com/office/drawing/2014/main" id="{6D5B3D81-A217-4DB4-AF66-51720DD86F1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62" name="Line 16">
          <a:extLst>
            <a:ext uri="{FF2B5EF4-FFF2-40B4-BE49-F238E27FC236}">
              <a16:creationId xmlns:a16="http://schemas.microsoft.com/office/drawing/2014/main" id="{F42D4583-8165-45AB-A351-D91126C89E1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63" name="Line 17">
          <a:extLst>
            <a:ext uri="{FF2B5EF4-FFF2-40B4-BE49-F238E27FC236}">
              <a16:creationId xmlns:a16="http://schemas.microsoft.com/office/drawing/2014/main" id="{B0A15193-8D5F-4275-8A95-B8ED8F37F5F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64" name="Line 18">
          <a:extLst>
            <a:ext uri="{FF2B5EF4-FFF2-40B4-BE49-F238E27FC236}">
              <a16:creationId xmlns:a16="http://schemas.microsoft.com/office/drawing/2014/main" id="{691012F1-49D7-46A6-972C-47C3CC2947E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65" name="Line 19">
          <a:extLst>
            <a:ext uri="{FF2B5EF4-FFF2-40B4-BE49-F238E27FC236}">
              <a16:creationId xmlns:a16="http://schemas.microsoft.com/office/drawing/2014/main" id="{9C449FA7-4963-4293-82B7-F7BDA98322C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66" name="Line 20">
          <a:extLst>
            <a:ext uri="{FF2B5EF4-FFF2-40B4-BE49-F238E27FC236}">
              <a16:creationId xmlns:a16="http://schemas.microsoft.com/office/drawing/2014/main" id="{DB01800B-755F-46B1-9123-FEB88AFFCAE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67" name="Line 21">
          <a:extLst>
            <a:ext uri="{FF2B5EF4-FFF2-40B4-BE49-F238E27FC236}">
              <a16:creationId xmlns:a16="http://schemas.microsoft.com/office/drawing/2014/main" id="{846F656F-C051-4D0B-B704-3EE6A22A357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68" name="Line 22">
          <a:extLst>
            <a:ext uri="{FF2B5EF4-FFF2-40B4-BE49-F238E27FC236}">
              <a16:creationId xmlns:a16="http://schemas.microsoft.com/office/drawing/2014/main" id="{180F5B03-EE7F-48BA-8A1B-B0D4D5C0B17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69" name="Line 23">
          <a:extLst>
            <a:ext uri="{FF2B5EF4-FFF2-40B4-BE49-F238E27FC236}">
              <a16:creationId xmlns:a16="http://schemas.microsoft.com/office/drawing/2014/main" id="{3AFFD17C-8E9E-4B42-9F57-435E679B442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70" name="Line 24">
          <a:extLst>
            <a:ext uri="{FF2B5EF4-FFF2-40B4-BE49-F238E27FC236}">
              <a16:creationId xmlns:a16="http://schemas.microsoft.com/office/drawing/2014/main" id="{29A264B6-E67A-4E73-995E-98FB9647372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71" name="Line 25">
          <a:extLst>
            <a:ext uri="{FF2B5EF4-FFF2-40B4-BE49-F238E27FC236}">
              <a16:creationId xmlns:a16="http://schemas.microsoft.com/office/drawing/2014/main" id="{FDC410E2-0468-4A19-82D7-47808526B3C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72" name="Line 26">
          <a:extLst>
            <a:ext uri="{FF2B5EF4-FFF2-40B4-BE49-F238E27FC236}">
              <a16:creationId xmlns:a16="http://schemas.microsoft.com/office/drawing/2014/main" id="{4F47F60C-0F42-4866-8438-D935973DB94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73" name="Line 27">
          <a:extLst>
            <a:ext uri="{FF2B5EF4-FFF2-40B4-BE49-F238E27FC236}">
              <a16:creationId xmlns:a16="http://schemas.microsoft.com/office/drawing/2014/main" id="{D3581E52-45B5-464D-B410-F4A03CB70E6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74" name="Line 28">
          <a:extLst>
            <a:ext uri="{FF2B5EF4-FFF2-40B4-BE49-F238E27FC236}">
              <a16:creationId xmlns:a16="http://schemas.microsoft.com/office/drawing/2014/main" id="{02271409-CDE0-491D-9809-4E4A05387E1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75" name="Line 29">
          <a:extLst>
            <a:ext uri="{FF2B5EF4-FFF2-40B4-BE49-F238E27FC236}">
              <a16:creationId xmlns:a16="http://schemas.microsoft.com/office/drawing/2014/main" id="{5CA1243E-5385-4065-A8A8-00C763E55A2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76" name="Line 30">
          <a:extLst>
            <a:ext uri="{FF2B5EF4-FFF2-40B4-BE49-F238E27FC236}">
              <a16:creationId xmlns:a16="http://schemas.microsoft.com/office/drawing/2014/main" id="{A2728527-4620-4183-B4DA-3510C027674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77" name="Line 31">
          <a:extLst>
            <a:ext uri="{FF2B5EF4-FFF2-40B4-BE49-F238E27FC236}">
              <a16:creationId xmlns:a16="http://schemas.microsoft.com/office/drawing/2014/main" id="{1D149D17-895C-4403-A595-C39C1DE0D0B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78" name="Line 32">
          <a:extLst>
            <a:ext uri="{FF2B5EF4-FFF2-40B4-BE49-F238E27FC236}">
              <a16:creationId xmlns:a16="http://schemas.microsoft.com/office/drawing/2014/main" id="{86B9BAEE-D1EE-4230-B18C-DD0ECFE90D1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79" name="Line 33">
          <a:extLst>
            <a:ext uri="{FF2B5EF4-FFF2-40B4-BE49-F238E27FC236}">
              <a16:creationId xmlns:a16="http://schemas.microsoft.com/office/drawing/2014/main" id="{400E9967-AC6B-4AD8-AA0E-513110EAA15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80" name="Line 34">
          <a:extLst>
            <a:ext uri="{FF2B5EF4-FFF2-40B4-BE49-F238E27FC236}">
              <a16:creationId xmlns:a16="http://schemas.microsoft.com/office/drawing/2014/main" id="{46E2B0AE-7629-491A-AC31-80352B3B1C8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81" name="Line 35">
          <a:extLst>
            <a:ext uri="{FF2B5EF4-FFF2-40B4-BE49-F238E27FC236}">
              <a16:creationId xmlns:a16="http://schemas.microsoft.com/office/drawing/2014/main" id="{B41A786D-9024-4485-8AFA-C68A5F521E9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82" name="Line 36">
          <a:extLst>
            <a:ext uri="{FF2B5EF4-FFF2-40B4-BE49-F238E27FC236}">
              <a16:creationId xmlns:a16="http://schemas.microsoft.com/office/drawing/2014/main" id="{7DCE9696-96AF-475A-B0C1-BD57E0D921E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83" name="Line 37">
          <a:extLst>
            <a:ext uri="{FF2B5EF4-FFF2-40B4-BE49-F238E27FC236}">
              <a16:creationId xmlns:a16="http://schemas.microsoft.com/office/drawing/2014/main" id="{E2ACD18B-BC3E-455B-8E48-722C050FEEE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84" name="Line 38">
          <a:extLst>
            <a:ext uri="{FF2B5EF4-FFF2-40B4-BE49-F238E27FC236}">
              <a16:creationId xmlns:a16="http://schemas.microsoft.com/office/drawing/2014/main" id="{B823851E-0A67-4341-A413-1DD7C41F95F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85" name="Line 39">
          <a:extLst>
            <a:ext uri="{FF2B5EF4-FFF2-40B4-BE49-F238E27FC236}">
              <a16:creationId xmlns:a16="http://schemas.microsoft.com/office/drawing/2014/main" id="{6A38E0E5-0325-4A86-92FC-842B06406A0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86" name="Line 40">
          <a:extLst>
            <a:ext uri="{FF2B5EF4-FFF2-40B4-BE49-F238E27FC236}">
              <a16:creationId xmlns:a16="http://schemas.microsoft.com/office/drawing/2014/main" id="{7F11F457-B2BB-448B-8E22-164FEDE25B6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87" name="Line 41">
          <a:extLst>
            <a:ext uri="{FF2B5EF4-FFF2-40B4-BE49-F238E27FC236}">
              <a16:creationId xmlns:a16="http://schemas.microsoft.com/office/drawing/2014/main" id="{8C89F4F9-2544-4F15-ACB1-63CF7DC64E5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88" name="Line 42">
          <a:extLst>
            <a:ext uri="{FF2B5EF4-FFF2-40B4-BE49-F238E27FC236}">
              <a16:creationId xmlns:a16="http://schemas.microsoft.com/office/drawing/2014/main" id="{77893CC5-FE2D-471C-AE7E-F6A7C903DD4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89" name="Line 43">
          <a:extLst>
            <a:ext uri="{FF2B5EF4-FFF2-40B4-BE49-F238E27FC236}">
              <a16:creationId xmlns:a16="http://schemas.microsoft.com/office/drawing/2014/main" id="{2B78D535-24CA-4D34-965A-4DA82A752AA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90" name="Line 44">
          <a:extLst>
            <a:ext uri="{FF2B5EF4-FFF2-40B4-BE49-F238E27FC236}">
              <a16:creationId xmlns:a16="http://schemas.microsoft.com/office/drawing/2014/main" id="{E8336079-6D5E-4B44-A857-B62A3026ECF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91" name="Line 45">
          <a:extLst>
            <a:ext uri="{FF2B5EF4-FFF2-40B4-BE49-F238E27FC236}">
              <a16:creationId xmlns:a16="http://schemas.microsoft.com/office/drawing/2014/main" id="{4D5CB8EF-BB25-4E45-BEB0-A2547417460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92" name="Line 46">
          <a:extLst>
            <a:ext uri="{FF2B5EF4-FFF2-40B4-BE49-F238E27FC236}">
              <a16:creationId xmlns:a16="http://schemas.microsoft.com/office/drawing/2014/main" id="{A5ACC12C-E669-4DA9-BFA4-9D478C89BB6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93" name="Line 47">
          <a:extLst>
            <a:ext uri="{FF2B5EF4-FFF2-40B4-BE49-F238E27FC236}">
              <a16:creationId xmlns:a16="http://schemas.microsoft.com/office/drawing/2014/main" id="{76EF728D-5AF5-4308-8D4A-D687451AA99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94" name="Line 48">
          <a:extLst>
            <a:ext uri="{FF2B5EF4-FFF2-40B4-BE49-F238E27FC236}">
              <a16:creationId xmlns:a16="http://schemas.microsoft.com/office/drawing/2014/main" id="{D2A515C2-8133-4C1B-95D2-5CE531F3093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95" name="Line 49">
          <a:extLst>
            <a:ext uri="{FF2B5EF4-FFF2-40B4-BE49-F238E27FC236}">
              <a16:creationId xmlns:a16="http://schemas.microsoft.com/office/drawing/2014/main" id="{01B13086-9737-4654-8668-2C1369F3602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96" name="Line 50">
          <a:extLst>
            <a:ext uri="{FF2B5EF4-FFF2-40B4-BE49-F238E27FC236}">
              <a16:creationId xmlns:a16="http://schemas.microsoft.com/office/drawing/2014/main" id="{A8AA61FA-E35F-4EBC-B0D2-09B1F253087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97" name="Line 51">
          <a:extLst>
            <a:ext uri="{FF2B5EF4-FFF2-40B4-BE49-F238E27FC236}">
              <a16:creationId xmlns:a16="http://schemas.microsoft.com/office/drawing/2014/main" id="{43D6A169-F1E8-494E-B8DB-A4627B4DAE8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98" name="Line 52">
          <a:extLst>
            <a:ext uri="{FF2B5EF4-FFF2-40B4-BE49-F238E27FC236}">
              <a16:creationId xmlns:a16="http://schemas.microsoft.com/office/drawing/2014/main" id="{B563ADFF-340E-4B18-81E5-7F462163FE3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099" name="Line 53">
          <a:extLst>
            <a:ext uri="{FF2B5EF4-FFF2-40B4-BE49-F238E27FC236}">
              <a16:creationId xmlns:a16="http://schemas.microsoft.com/office/drawing/2014/main" id="{98C2B4DB-0359-4E54-BF42-8CFE146CA10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00" name="Line 54">
          <a:extLst>
            <a:ext uri="{FF2B5EF4-FFF2-40B4-BE49-F238E27FC236}">
              <a16:creationId xmlns:a16="http://schemas.microsoft.com/office/drawing/2014/main" id="{B20121BC-C14E-43A8-B6AD-9FDA19F3765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01" name="Line 55">
          <a:extLst>
            <a:ext uri="{FF2B5EF4-FFF2-40B4-BE49-F238E27FC236}">
              <a16:creationId xmlns:a16="http://schemas.microsoft.com/office/drawing/2014/main" id="{154E05DD-2292-4866-80FF-F71AD2CA2D3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02" name="Line 56">
          <a:extLst>
            <a:ext uri="{FF2B5EF4-FFF2-40B4-BE49-F238E27FC236}">
              <a16:creationId xmlns:a16="http://schemas.microsoft.com/office/drawing/2014/main" id="{E4B2FDB4-0AD7-4976-91A4-12B60A7D5BE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03" name="Line 57">
          <a:extLst>
            <a:ext uri="{FF2B5EF4-FFF2-40B4-BE49-F238E27FC236}">
              <a16:creationId xmlns:a16="http://schemas.microsoft.com/office/drawing/2014/main" id="{6930436C-D768-4B72-8BBA-E9A39AC4B9A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04" name="Line 58">
          <a:extLst>
            <a:ext uri="{FF2B5EF4-FFF2-40B4-BE49-F238E27FC236}">
              <a16:creationId xmlns:a16="http://schemas.microsoft.com/office/drawing/2014/main" id="{5DA7855E-1C1E-4608-808B-F482687A547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05" name="Line 59">
          <a:extLst>
            <a:ext uri="{FF2B5EF4-FFF2-40B4-BE49-F238E27FC236}">
              <a16:creationId xmlns:a16="http://schemas.microsoft.com/office/drawing/2014/main" id="{F415E589-C4CA-49E6-BF00-3C99A382479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06" name="Line 60">
          <a:extLst>
            <a:ext uri="{FF2B5EF4-FFF2-40B4-BE49-F238E27FC236}">
              <a16:creationId xmlns:a16="http://schemas.microsoft.com/office/drawing/2014/main" id="{CAABA940-61BE-4BF5-B108-93EFEA6BFA1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07" name="Line 61">
          <a:extLst>
            <a:ext uri="{FF2B5EF4-FFF2-40B4-BE49-F238E27FC236}">
              <a16:creationId xmlns:a16="http://schemas.microsoft.com/office/drawing/2014/main" id="{663D20FE-1B66-4851-AFEE-FFC178F5CFE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08" name="Line 62">
          <a:extLst>
            <a:ext uri="{FF2B5EF4-FFF2-40B4-BE49-F238E27FC236}">
              <a16:creationId xmlns:a16="http://schemas.microsoft.com/office/drawing/2014/main" id="{47EF8171-C1C3-49AC-962A-15E0CDFAFD3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09" name="Line 63">
          <a:extLst>
            <a:ext uri="{FF2B5EF4-FFF2-40B4-BE49-F238E27FC236}">
              <a16:creationId xmlns:a16="http://schemas.microsoft.com/office/drawing/2014/main" id="{B1BB7118-CFAA-4FE8-8F89-3F4F54DE9F1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10" name="Line 64">
          <a:extLst>
            <a:ext uri="{FF2B5EF4-FFF2-40B4-BE49-F238E27FC236}">
              <a16:creationId xmlns:a16="http://schemas.microsoft.com/office/drawing/2014/main" id="{FF271AFC-DD3C-4716-AC6D-E18C4DF3BA5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11" name="Line 65">
          <a:extLst>
            <a:ext uri="{FF2B5EF4-FFF2-40B4-BE49-F238E27FC236}">
              <a16:creationId xmlns:a16="http://schemas.microsoft.com/office/drawing/2014/main" id="{0B3950E7-78F9-4EF7-A6C0-58A94A4BE8D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12" name="Line 66">
          <a:extLst>
            <a:ext uri="{FF2B5EF4-FFF2-40B4-BE49-F238E27FC236}">
              <a16:creationId xmlns:a16="http://schemas.microsoft.com/office/drawing/2014/main" id="{0166E3F9-5801-44D2-93C9-82707C9B5EA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13" name="Line 67">
          <a:extLst>
            <a:ext uri="{FF2B5EF4-FFF2-40B4-BE49-F238E27FC236}">
              <a16:creationId xmlns:a16="http://schemas.microsoft.com/office/drawing/2014/main" id="{5BFBE7F7-5F7E-45F9-B510-E28CF48F34F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14" name="Line 68">
          <a:extLst>
            <a:ext uri="{FF2B5EF4-FFF2-40B4-BE49-F238E27FC236}">
              <a16:creationId xmlns:a16="http://schemas.microsoft.com/office/drawing/2014/main" id="{3694E186-7C02-4E9F-B3D3-7E1A0B12345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15" name="Line 69">
          <a:extLst>
            <a:ext uri="{FF2B5EF4-FFF2-40B4-BE49-F238E27FC236}">
              <a16:creationId xmlns:a16="http://schemas.microsoft.com/office/drawing/2014/main" id="{9CAA12AB-82A4-43AA-A515-61CF0F36472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16" name="Line 70">
          <a:extLst>
            <a:ext uri="{FF2B5EF4-FFF2-40B4-BE49-F238E27FC236}">
              <a16:creationId xmlns:a16="http://schemas.microsoft.com/office/drawing/2014/main" id="{EB143CFB-EBCF-489A-993D-7A432FF8413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17" name="Line 71">
          <a:extLst>
            <a:ext uri="{FF2B5EF4-FFF2-40B4-BE49-F238E27FC236}">
              <a16:creationId xmlns:a16="http://schemas.microsoft.com/office/drawing/2014/main" id="{9FA581BD-38FE-440E-85F6-3B11A14C4CC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18" name="Line 72">
          <a:extLst>
            <a:ext uri="{FF2B5EF4-FFF2-40B4-BE49-F238E27FC236}">
              <a16:creationId xmlns:a16="http://schemas.microsoft.com/office/drawing/2014/main" id="{D2D5B159-4FD5-48B5-A486-5DCA4A51E01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19" name="Line 73">
          <a:extLst>
            <a:ext uri="{FF2B5EF4-FFF2-40B4-BE49-F238E27FC236}">
              <a16:creationId xmlns:a16="http://schemas.microsoft.com/office/drawing/2014/main" id="{602786CB-EE40-456F-8AF0-B072CB7B454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20" name="Line 74">
          <a:extLst>
            <a:ext uri="{FF2B5EF4-FFF2-40B4-BE49-F238E27FC236}">
              <a16:creationId xmlns:a16="http://schemas.microsoft.com/office/drawing/2014/main" id="{02A8C45E-9068-4E6F-AC98-55EB01B222D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21" name="Line 75">
          <a:extLst>
            <a:ext uri="{FF2B5EF4-FFF2-40B4-BE49-F238E27FC236}">
              <a16:creationId xmlns:a16="http://schemas.microsoft.com/office/drawing/2014/main" id="{15868C9A-3366-4767-9F76-9F510CFB968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22" name="Line 76">
          <a:extLst>
            <a:ext uri="{FF2B5EF4-FFF2-40B4-BE49-F238E27FC236}">
              <a16:creationId xmlns:a16="http://schemas.microsoft.com/office/drawing/2014/main" id="{77E7A574-A768-43B6-A201-D74794FB644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23" name="Line 77">
          <a:extLst>
            <a:ext uri="{FF2B5EF4-FFF2-40B4-BE49-F238E27FC236}">
              <a16:creationId xmlns:a16="http://schemas.microsoft.com/office/drawing/2014/main" id="{136BC558-EBF1-4CD3-A727-214066E3606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24" name="Line 78">
          <a:extLst>
            <a:ext uri="{FF2B5EF4-FFF2-40B4-BE49-F238E27FC236}">
              <a16:creationId xmlns:a16="http://schemas.microsoft.com/office/drawing/2014/main" id="{2CF6BDAC-CCB7-4977-B771-65A9665AFAE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25" name="Line 79">
          <a:extLst>
            <a:ext uri="{FF2B5EF4-FFF2-40B4-BE49-F238E27FC236}">
              <a16:creationId xmlns:a16="http://schemas.microsoft.com/office/drawing/2014/main" id="{106B6B68-2EE1-4EAF-BF58-09C2D8B5A32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26" name="Line 80">
          <a:extLst>
            <a:ext uri="{FF2B5EF4-FFF2-40B4-BE49-F238E27FC236}">
              <a16:creationId xmlns:a16="http://schemas.microsoft.com/office/drawing/2014/main" id="{6C012385-0288-4BFD-A3C1-91A2E6A5417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27" name="Line 81">
          <a:extLst>
            <a:ext uri="{FF2B5EF4-FFF2-40B4-BE49-F238E27FC236}">
              <a16:creationId xmlns:a16="http://schemas.microsoft.com/office/drawing/2014/main" id="{8F47CB64-13BD-4162-8A3A-F976DAB8012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28" name="Line 82">
          <a:extLst>
            <a:ext uri="{FF2B5EF4-FFF2-40B4-BE49-F238E27FC236}">
              <a16:creationId xmlns:a16="http://schemas.microsoft.com/office/drawing/2014/main" id="{A78CF91E-6E1C-48AC-8930-BAC33610794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29" name="Line 83">
          <a:extLst>
            <a:ext uri="{FF2B5EF4-FFF2-40B4-BE49-F238E27FC236}">
              <a16:creationId xmlns:a16="http://schemas.microsoft.com/office/drawing/2014/main" id="{FD535030-EEB8-4504-97A4-D6EE987DB33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30" name="Line 84">
          <a:extLst>
            <a:ext uri="{FF2B5EF4-FFF2-40B4-BE49-F238E27FC236}">
              <a16:creationId xmlns:a16="http://schemas.microsoft.com/office/drawing/2014/main" id="{208C7625-0819-426F-95C3-E95C8087518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31" name="Line 85">
          <a:extLst>
            <a:ext uri="{FF2B5EF4-FFF2-40B4-BE49-F238E27FC236}">
              <a16:creationId xmlns:a16="http://schemas.microsoft.com/office/drawing/2014/main" id="{C1F6E5BD-62AD-41A8-B553-368A1E5AD53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32" name="Line 86">
          <a:extLst>
            <a:ext uri="{FF2B5EF4-FFF2-40B4-BE49-F238E27FC236}">
              <a16:creationId xmlns:a16="http://schemas.microsoft.com/office/drawing/2014/main" id="{EBFEE729-2D6C-4016-B11D-3A5FDAFA1C0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33" name="Line 87">
          <a:extLst>
            <a:ext uri="{FF2B5EF4-FFF2-40B4-BE49-F238E27FC236}">
              <a16:creationId xmlns:a16="http://schemas.microsoft.com/office/drawing/2014/main" id="{999F4782-D8E1-48A5-8D53-2216FAC454F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34" name="Line 88">
          <a:extLst>
            <a:ext uri="{FF2B5EF4-FFF2-40B4-BE49-F238E27FC236}">
              <a16:creationId xmlns:a16="http://schemas.microsoft.com/office/drawing/2014/main" id="{06BBE0AF-DFE9-49B2-A1C6-3808984F308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35" name="Line 89">
          <a:extLst>
            <a:ext uri="{FF2B5EF4-FFF2-40B4-BE49-F238E27FC236}">
              <a16:creationId xmlns:a16="http://schemas.microsoft.com/office/drawing/2014/main" id="{DAB221A7-841E-45D8-9B5E-E047AC81473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36" name="Line 90">
          <a:extLst>
            <a:ext uri="{FF2B5EF4-FFF2-40B4-BE49-F238E27FC236}">
              <a16:creationId xmlns:a16="http://schemas.microsoft.com/office/drawing/2014/main" id="{F22702E0-0A04-45C7-81E3-3AA471DB6C8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37" name="Line 91">
          <a:extLst>
            <a:ext uri="{FF2B5EF4-FFF2-40B4-BE49-F238E27FC236}">
              <a16:creationId xmlns:a16="http://schemas.microsoft.com/office/drawing/2014/main" id="{DD1BAE46-20BB-40AD-94E9-A527DBB75ED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38" name="Line 92">
          <a:extLst>
            <a:ext uri="{FF2B5EF4-FFF2-40B4-BE49-F238E27FC236}">
              <a16:creationId xmlns:a16="http://schemas.microsoft.com/office/drawing/2014/main" id="{9AD8DD06-4AE9-4E68-AF60-F0C8B27B06D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39" name="Line 93">
          <a:extLst>
            <a:ext uri="{FF2B5EF4-FFF2-40B4-BE49-F238E27FC236}">
              <a16:creationId xmlns:a16="http://schemas.microsoft.com/office/drawing/2014/main" id="{A7B446F4-E775-44B7-8DDD-AA300AE12E0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40" name="Line 94">
          <a:extLst>
            <a:ext uri="{FF2B5EF4-FFF2-40B4-BE49-F238E27FC236}">
              <a16:creationId xmlns:a16="http://schemas.microsoft.com/office/drawing/2014/main" id="{EAFA3EFE-D62B-4939-AD97-086232476C0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41" name="Line 95">
          <a:extLst>
            <a:ext uri="{FF2B5EF4-FFF2-40B4-BE49-F238E27FC236}">
              <a16:creationId xmlns:a16="http://schemas.microsoft.com/office/drawing/2014/main" id="{4CCE384A-0639-43F5-8AEC-73D508F1E98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42" name="Line 96">
          <a:extLst>
            <a:ext uri="{FF2B5EF4-FFF2-40B4-BE49-F238E27FC236}">
              <a16:creationId xmlns:a16="http://schemas.microsoft.com/office/drawing/2014/main" id="{F4682762-AC0E-41BB-915F-0CF4CFCC111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43" name="Line 97">
          <a:extLst>
            <a:ext uri="{FF2B5EF4-FFF2-40B4-BE49-F238E27FC236}">
              <a16:creationId xmlns:a16="http://schemas.microsoft.com/office/drawing/2014/main" id="{50F4ACD7-55BE-4CA0-8C73-469EB6D8D40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44" name="Line 98">
          <a:extLst>
            <a:ext uri="{FF2B5EF4-FFF2-40B4-BE49-F238E27FC236}">
              <a16:creationId xmlns:a16="http://schemas.microsoft.com/office/drawing/2014/main" id="{9C78CDA4-C13E-480F-A444-7920D306F77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45" name="Line 99">
          <a:extLst>
            <a:ext uri="{FF2B5EF4-FFF2-40B4-BE49-F238E27FC236}">
              <a16:creationId xmlns:a16="http://schemas.microsoft.com/office/drawing/2014/main" id="{0D651E4B-8832-4F13-8742-1A2CBCE84ED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46" name="Line 100">
          <a:extLst>
            <a:ext uri="{FF2B5EF4-FFF2-40B4-BE49-F238E27FC236}">
              <a16:creationId xmlns:a16="http://schemas.microsoft.com/office/drawing/2014/main" id="{8B394D0E-5D0C-43DA-A1BF-BFCFB784D36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47" name="Line 101">
          <a:extLst>
            <a:ext uri="{FF2B5EF4-FFF2-40B4-BE49-F238E27FC236}">
              <a16:creationId xmlns:a16="http://schemas.microsoft.com/office/drawing/2014/main" id="{42C34F31-E75A-48D9-9F95-9CE1B82E6D8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48" name="Line 102">
          <a:extLst>
            <a:ext uri="{FF2B5EF4-FFF2-40B4-BE49-F238E27FC236}">
              <a16:creationId xmlns:a16="http://schemas.microsoft.com/office/drawing/2014/main" id="{B8A1B8E3-23D5-4943-9F06-07D10653E5A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49" name="Line 103">
          <a:extLst>
            <a:ext uri="{FF2B5EF4-FFF2-40B4-BE49-F238E27FC236}">
              <a16:creationId xmlns:a16="http://schemas.microsoft.com/office/drawing/2014/main" id="{92BD9510-EC47-4863-94A7-AF57430F20F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50" name="Line 104">
          <a:extLst>
            <a:ext uri="{FF2B5EF4-FFF2-40B4-BE49-F238E27FC236}">
              <a16:creationId xmlns:a16="http://schemas.microsoft.com/office/drawing/2014/main" id="{6A1C3229-786B-47EE-9A2B-3C1C3DA49B2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51" name="Line 105">
          <a:extLst>
            <a:ext uri="{FF2B5EF4-FFF2-40B4-BE49-F238E27FC236}">
              <a16:creationId xmlns:a16="http://schemas.microsoft.com/office/drawing/2014/main" id="{94C4A44F-6347-4725-B951-DE7A0E7CA66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52" name="Line 106">
          <a:extLst>
            <a:ext uri="{FF2B5EF4-FFF2-40B4-BE49-F238E27FC236}">
              <a16:creationId xmlns:a16="http://schemas.microsoft.com/office/drawing/2014/main" id="{4F8B4AA6-097E-4ABF-B441-17190E9679C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53" name="Line 107">
          <a:extLst>
            <a:ext uri="{FF2B5EF4-FFF2-40B4-BE49-F238E27FC236}">
              <a16:creationId xmlns:a16="http://schemas.microsoft.com/office/drawing/2014/main" id="{21ABD88C-372D-4A7B-8AE9-F6694B183A1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54" name="Line 108">
          <a:extLst>
            <a:ext uri="{FF2B5EF4-FFF2-40B4-BE49-F238E27FC236}">
              <a16:creationId xmlns:a16="http://schemas.microsoft.com/office/drawing/2014/main" id="{ED5606AF-60FE-40A3-BC2B-C703DB8D901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55" name="Line 109">
          <a:extLst>
            <a:ext uri="{FF2B5EF4-FFF2-40B4-BE49-F238E27FC236}">
              <a16:creationId xmlns:a16="http://schemas.microsoft.com/office/drawing/2014/main" id="{45DDFE36-F5CB-4B08-8EDB-663A392CA56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56" name="Line 110">
          <a:extLst>
            <a:ext uri="{FF2B5EF4-FFF2-40B4-BE49-F238E27FC236}">
              <a16:creationId xmlns:a16="http://schemas.microsoft.com/office/drawing/2014/main" id="{820A36B8-BE71-4799-B5EE-7B3405CCD26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57" name="Line 111">
          <a:extLst>
            <a:ext uri="{FF2B5EF4-FFF2-40B4-BE49-F238E27FC236}">
              <a16:creationId xmlns:a16="http://schemas.microsoft.com/office/drawing/2014/main" id="{3E8AAD95-A979-4F9D-916C-D7FF7A47D65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58" name="Line 112">
          <a:extLst>
            <a:ext uri="{FF2B5EF4-FFF2-40B4-BE49-F238E27FC236}">
              <a16:creationId xmlns:a16="http://schemas.microsoft.com/office/drawing/2014/main" id="{BFF49861-E08D-449C-BEAF-13A1ECB3C17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59" name="Line 113">
          <a:extLst>
            <a:ext uri="{FF2B5EF4-FFF2-40B4-BE49-F238E27FC236}">
              <a16:creationId xmlns:a16="http://schemas.microsoft.com/office/drawing/2014/main" id="{69A5E241-77A0-4AD8-B7C0-6A7F8E4051D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60" name="Line 114">
          <a:extLst>
            <a:ext uri="{FF2B5EF4-FFF2-40B4-BE49-F238E27FC236}">
              <a16:creationId xmlns:a16="http://schemas.microsoft.com/office/drawing/2014/main" id="{1B08EAF2-5120-47F3-A67B-5ED8EC1C7FF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61" name="Line 115">
          <a:extLst>
            <a:ext uri="{FF2B5EF4-FFF2-40B4-BE49-F238E27FC236}">
              <a16:creationId xmlns:a16="http://schemas.microsoft.com/office/drawing/2014/main" id="{5C244170-5AEA-4DFF-B7E2-4B144BC3283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62" name="Line 116">
          <a:extLst>
            <a:ext uri="{FF2B5EF4-FFF2-40B4-BE49-F238E27FC236}">
              <a16:creationId xmlns:a16="http://schemas.microsoft.com/office/drawing/2014/main" id="{C73DD8AE-6415-4457-9CCF-DBC5A4B6545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63" name="Line 117">
          <a:extLst>
            <a:ext uri="{FF2B5EF4-FFF2-40B4-BE49-F238E27FC236}">
              <a16:creationId xmlns:a16="http://schemas.microsoft.com/office/drawing/2014/main" id="{65BFAFAB-F46E-42CA-9030-9702A748F1A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64" name="Line 118">
          <a:extLst>
            <a:ext uri="{FF2B5EF4-FFF2-40B4-BE49-F238E27FC236}">
              <a16:creationId xmlns:a16="http://schemas.microsoft.com/office/drawing/2014/main" id="{799F657A-8801-4969-A176-49C7146C326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65" name="Line 120">
          <a:extLst>
            <a:ext uri="{FF2B5EF4-FFF2-40B4-BE49-F238E27FC236}">
              <a16:creationId xmlns:a16="http://schemas.microsoft.com/office/drawing/2014/main" id="{79EA2F7A-4B95-43B6-AE34-25AF9D91E30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66" name="Line 121">
          <a:extLst>
            <a:ext uri="{FF2B5EF4-FFF2-40B4-BE49-F238E27FC236}">
              <a16:creationId xmlns:a16="http://schemas.microsoft.com/office/drawing/2014/main" id="{94CC07BA-0FA0-419B-A5BB-E807FEAE75B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67" name="Line 122">
          <a:extLst>
            <a:ext uri="{FF2B5EF4-FFF2-40B4-BE49-F238E27FC236}">
              <a16:creationId xmlns:a16="http://schemas.microsoft.com/office/drawing/2014/main" id="{CE3E0A03-025F-438C-83EC-D5D5EB396C9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68" name="Line 123">
          <a:extLst>
            <a:ext uri="{FF2B5EF4-FFF2-40B4-BE49-F238E27FC236}">
              <a16:creationId xmlns:a16="http://schemas.microsoft.com/office/drawing/2014/main" id="{6A931698-D69E-4D31-89E9-18108DB92F2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69" name="Line 124">
          <a:extLst>
            <a:ext uri="{FF2B5EF4-FFF2-40B4-BE49-F238E27FC236}">
              <a16:creationId xmlns:a16="http://schemas.microsoft.com/office/drawing/2014/main" id="{C3AB6E5E-BBCC-4511-BCB5-51627BCF6C4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70" name="Line 125">
          <a:extLst>
            <a:ext uri="{FF2B5EF4-FFF2-40B4-BE49-F238E27FC236}">
              <a16:creationId xmlns:a16="http://schemas.microsoft.com/office/drawing/2014/main" id="{711FA102-EFD7-4B9D-A8D4-ED7D7EB91C6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71" name="Line 126">
          <a:extLst>
            <a:ext uri="{FF2B5EF4-FFF2-40B4-BE49-F238E27FC236}">
              <a16:creationId xmlns:a16="http://schemas.microsoft.com/office/drawing/2014/main" id="{735DC99C-E355-4B1F-8DCC-E89D59F7C8E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72" name="Line 127">
          <a:extLst>
            <a:ext uri="{FF2B5EF4-FFF2-40B4-BE49-F238E27FC236}">
              <a16:creationId xmlns:a16="http://schemas.microsoft.com/office/drawing/2014/main" id="{F2CC5BC0-7979-4D59-81A8-D4BB1E27BED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73" name="Line 128">
          <a:extLst>
            <a:ext uri="{FF2B5EF4-FFF2-40B4-BE49-F238E27FC236}">
              <a16:creationId xmlns:a16="http://schemas.microsoft.com/office/drawing/2014/main" id="{F1E992B5-1757-4141-85D1-5A7A56F76AA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74" name="Line 129">
          <a:extLst>
            <a:ext uri="{FF2B5EF4-FFF2-40B4-BE49-F238E27FC236}">
              <a16:creationId xmlns:a16="http://schemas.microsoft.com/office/drawing/2014/main" id="{2802D928-BC56-457A-8423-2BFE15156A8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75" name="Line 130">
          <a:extLst>
            <a:ext uri="{FF2B5EF4-FFF2-40B4-BE49-F238E27FC236}">
              <a16:creationId xmlns:a16="http://schemas.microsoft.com/office/drawing/2014/main" id="{03E6FB4B-C73E-431F-B3B8-E83CF1E1E55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76" name="Line 131">
          <a:extLst>
            <a:ext uri="{FF2B5EF4-FFF2-40B4-BE49-F238E27FC236}">
              <a16:creationId xmlns:a16="http://schemas.microsoft.com/office/drawing/2014/main" id="{218ACDB3-1547-4D95-A600-DB80877046C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77" name="Line 132">
          <a:extLst>
            <a:ext uri="{FF2B5EF4-FFF2-40B4-BE49-F238E27FC236}">
              <a16:creationId xmlns:a16="http://schemas.microsoft.com/office/drawing/2014/main" id="{B721A7D6-CFDB-4D1C-AD22-AC7276F0781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78" name="Line 133">
          <a:extLst>
            <a:ext uri="{FF2B5EF4-FFF2-40B4-BE49-F238E27FC236}">
              <a16:creationId xmlns:a16="http://schemas.microsoft.com/office/drawing/2014/main" id="{75F5C54F-937C-45CC-AAA8-FF88B5B3B6F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79" name="Line 134">
          <a:extLst>
            <a:ext uri="{FF2B5EF4-FFF2-40B4-BE49-F238E27FC236}">
              <a16:creationId xmlns:a16="http://schemas.microsoft.com/office/drawing/2014/main" id="{DB86A492-6389-4B6E-9B82-CBDDA97305A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80" name="Line 135">
          <a:extLst>
            <a:ext uri="{FF2B5EF4-FFF2-40B4-BE49-F238E27FC236}">
              <a16:creationId xmlns:a16="http://schemas.microsoft.com/office/drawing/2014/main" id="{5463377D-1719-4EC5-B6E7-E8F651D66D4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81" name="Line 136">
          <a:extLst>
            <a:ext uri="{FF2B5EF4-FFF2-40B4-BE49-F238E27FC236}">
              <a16:creationId xmlns:a16="http://schemas.microsoft.com/office/drawing/2014/main" id="{B2EAC141-B565-4D48-9D9F-15671B55179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82" name="Line 137">
          <a:extLst>
            <a:ext uri="{FF2B5EF4-FFF2-40B4-BE49-F238E27FC236}">
              <a16:creationId xmlns:a16="http://schemas.microsoft.com/office/drawing/2014/main" id="{ADCDE5CF-2FA1-4686-9AF1-29A117AD124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83" name="Line 138">
          <a:extLst>
            <a:ext uri="{FF2B5EF4-FFF2-40B4-BE49-F238E27FC236}">
              <a16:creationId xmlns:a16="http://schemas.microsoft.com/office/drawing/2014/main" id="{B55F53F1-3C43-41DB-AB75-4350ADF02D8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84" name="Line 139">
          <a:extLst>
            <a:ext uri="{FF2B5EF4-FFF2-40B4-BE49-F238E27FC236}">
              <a16:creationId xmlns:a16="http://schemas.microsoft.com/office/drawing/2014/main" id="{2FB15ADF-29F2-4BB8-BEEC-7FB05C41C9A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85" name="Line 140">
          <a:extLst>
            <a:ext uri="{FF2B5EF4-FFF2-40B4-BE49-F238E27FC236}">
              <a16:creationId xmlns:a16="http://schemas.microsoft.com/office/drawing/2014/main" id="{20013538-597E-4A5B-B1D3-6D0D0CFDCA1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86" name="Line 141">
          <a:extLst>
            <a:ext uri="{FF2B5EF4-FFF2-40B4-BE49-F238E27FC236}">
              <a16:creationId xmlns:a16="http://schemas.microsoft.com/office/drawing/2014/main" id="{19863433-314A-4A0A-A4E4-5A85B921FC4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87" name="Line 142">
          <a:extLst>
            <a:ext uri="{FF2B5EF4-FFF2-40B4-BE49-F238E27FC236}">
              <a16:creationId xmlns:a16="http://schemas.microsoft.com/office/drawing/2014/main" id="{DFD96454-B9D5-4DDE-BD30-3DB6BE8D6C6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88" name="Line 143">
          <a:extLst>
            <a:ext uri="{FF2B5EF4-FFF2-40B4-BE49-F238E27FC236}">
              <a16:creationId xmlns:a16="http://schemas.microsoft.com/office/drawing/2014/main" id="{E9A43AD9-1648-45AE-A1CC-6E703D49E27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89" name="Line 144">
          <a:extLst>
            <a:ext uri="{FF2B5EF4-FFF2-40B4-BE49-F238E27FC236}">
              <a16:creationId xmlns:a16="http://schemas.microsoft.com/office/drawing/2014/main" id="{6EB01FF3-60FA-48B9-8E29-AB5017D67FF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90" name="Line 145">
          <a:extLst>
            <a:ext uri="{FF2B5EF4-FFF2-40B4-BE49-F238E27FC236}">
              <a16:creationId xmlns:a16="http://schemas.microsoft.com/office/drawing/2014/main" id="{772C4F84-A764-4910-991C-6FEC7020FEF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91" name="Line 146">
          <a:extLst>
            <a:ext uri="{FF2B5EF4-FFF2-40B4-BE49-F238E27FC236}">
              <a16:creationId xmlns:a16="http://schemas.microsoft.com/office/drawing/2014/main" id="{D80DB9EC-25ED-4CBC-9F46-C3D24436AB0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92" name="Line 147">
          <a:extLst>
            <a:ext uri="{FF2B5EF4-FFF2-40B4-BE49-F238E27FC236}">
              <a16:creationId xmlns:a16="http://schemas.microsoft.com/office/drawing/2014/main" id="{BEF4913B-446F-4276-A19B-866DEFFB0B6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93" name="Line 148">
          <a:extLst>
            <a:ext uri="{FF2B5EF4-FFF2-40B4-BE49-F238E27FC236}">
              <a16:creationId xmlns:a16="http://schemas.microsoft.com/office/drawing/2014/main" id="{6127BE8E-4565-4A96-A557-595CFB79F99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94" name="Line 149">
          <a:extLst>
            <a:ext uri="{FF2B5EF4-FFF2-40B4-BE49-F238E27FC236}">
              <a16:creationId xmlns:a16="http://schemas.microsoft.com/office/drawing/2014/main" id="{AEE881E0-E2FC-4014-9DBE-590921C3CE5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95" name="Line 150">
          <a:extLst>
            <a:ext uri="{FF2B5EF4-FFF2-40B4-BE49-F238E27FC236}">
              <a16:creationId xmlns:a16="http://schemas.microsoft.com/office/drawing/2014/main" id="{60571C58-00CC-4F1E-83EB-667DCC4D936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96" name="Line 151">
          <a:extLst>
            <a:ext uri="{FF2B5EF4-FFF2-40B4-BE49-F238E27FC236}">
              <a16:creationId xmlns:a16="http://schemas.microsoft.com/office/drawing/2014/main" id="{97716A10-4DE4-4FB2-9A6A-6610ED7F1DC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97" name="Line 152">
          <a:extLst>
            <a:ext uri="{FF2B5EF4-FFF2-40B4-BE49-F238E27FC236}">
              <a16:creationId xmlns:a16="http://schemas.microsoft.com/office/drawing/2014/main" id="{81C1A5B8-599C-408B-9335-2DC0FBDEF16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98" name="Line 153">
          <a:extLst>
            <a:ext uri="{FF2B5EF4-FFF2-40B4-BE49-F238E27FC236}">
              <a16:creationId xmlns:a16="http://schemas.microsoft.com/office/drawing/2014/main" id="{5F38AE46-06FA-4C30-9DAB-BB32A052EB3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199" name="Line 154">
          <a:extLst>
            <a:ext uri="{FF2B5EF4-FFF2-40B4-BE49-F238E27FC236}">
              <a16:creationId xmlns:a16="http://schemas.microsoft.com/office/drawing/2014/main" id="{F5ADD170-DB1F-448F-A190-2F68453D3D0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00" name="Line 155">
          <a:extLst>
            <a:ext uri="{FF2B5EF4-FFF2-40B4-BE49-F238E27FC236}">
              <a16:creationId xmlns:a16="http://schemas.microsoft.com/office/drawing/2014/main" id="{1B0A8D60-DEDC-4966-8B97-BCACC3FF5B6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01" name="Line 156">
          <a:extLst>
            <a:ext uri="{FF2B5EF4-FFF2-40B4-BE49-F238E27FC236}">
              <a16:creationId xmlns:a16="http://schemas.microsoft.com/office/drawing/2014/main" id="{2BBA164A-F8E5-4448-97C6-1D8152B2DC0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02" name="Line 157">
          <a:extLst>
            <a:ext uri="{FF2B5EF4-FFF2-40B4-BE49-F238E27FC236}">
              <a16:creationId xmlns:a16="http://schemas.microsoft.com/office/drawing/2014/main" id="{46EA5B34-5CBB-4414-A804-A9B67A38DAA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03" name="Line 158">
          <a:extLst>
            <a:ext uri="{FF2B5EF4-FFF2-40B4-BE49-F238E27FC236}">
              <a16:creationId xmlns:a16="http://schemas.microsoft.com/office/drawing/2014/main" id="{870EC2A9-1C2D-4F82-8DDF-2F1F6243F3C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04" name="Line 159">
          <a:extLst>
            <a:ext uri="{FF2B5EF4-FFF2-40B4-BE49-F238E27FC236}">
              <a16:creationId xmlns:a16="http://schemas.microsoft.com/office/drawing/2014/main" id="{A9D192B2-7451-474F-A872-29D238C4DF5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05" name="Line 160">
          <a:extLst>
            <a:ext uri="{FF2B5EF4-FFF2-40B4-BE49-F238E27FC236}">
              <a16:creationId xmlns:a16="http://schemas.microsoft.com/office/drawing/2014/main" id="{7F52A022-9ECF-40D7-ACDA-3B92355FE54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06" name="Line 161">
          <a:extLst>
            <a:ext uri="{FF2B5EF4-FFF2-40B4-BE49-F238E27FC236}">
              <a16:creationId xmlns:a16="http://schemas.microsoft.com/office/drawing/2014/main" id="{81350FBB-3F54-4D46-AEB2-EDF0382172F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07" name="Line 162">
          <a:extLst>
            <a:ext uri="{FF2B5EF4-FFF2-40B4-BE49-F238E27FC236}">
              <a16:creationId xmlns:a16="http://schemas.microsoft.com/office/drawing/2014/main" id="{40B63DAE-B92F-406E-A94B-5E1A697026D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08" name="Line 163">
          <a:extLst>
            <a:ext uri="{FF2B5EF4-FFF2-40B4-BE49-F238E27FC236}">
              <a16:creationId xmlns:a16="http://schemas.microsoft.com/office/drawing/2014/main" id="{F23F5BFA-D5CB-4FDA-9A3D-EBF6F314BDC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09" name="Line 164">
          <a:extLst>
            <a:ext uri="{FF2B5EF4-FFF2-40B4-BE49-F238E27FC236}">
              <a16:creationId xmlns:a16="http://schemas.microsoft.com/office/drawing/2014/main" id="{99001FE2-ABEA-49BA-B0D0-397500A80D1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10" name="Line 165">
          <a:extLst>
            <a:ext uri="{FF2B5EF4-FFF2-40B4-BE49-F238E27FC236}">
              <a16:creationId xmlns:a16="http://schemas.microsoft.com/office/drawing/2014/main" id="{F419041C-CE71-417B-B45F-2241CB70081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11" name="Line 166">
          <a:extLst>
            <a:ext uri="{FF2B5EF4-FFF2-40B4-BE49-F238E27FC236}">
              <a16:creationId xmlns:a16="http://schemas.microsoft.com/office/drawing/2014/main" id="{329E0FE9-6A36-46E5-BE55-D535FA0929A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12" name="Line 167">
          <a:extLst>
            <a:ext uri="{FF2B5EF4-FFF2-40B4-BE49-F238E27FC236}">
              <a16:creationId xmlns:a16="http://schemas.microsoft.com/office/drawing/2014/main" id="{5D632EBB-FF5B-4CED-AC56-2FD66611FF8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13" name="Line 168">
          <a:extLst>
            <a:ext uri="{FF2B5EF4-FFF2-40B4-BE49-F238E27FC236}">
              <a16:creationId xmlns:a16="http://schemas.microsoft.com/office/drawing/2014/main" id="{03A72AA2-8218-4225-A5AE-5A6F114BC1F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14" name="Line 169">
          <a:extLst>
            <a:ext uri="{FF2B5EF4-FFF2-40B4-BE49-F238E27FC236}">
              <a16:creationId xmlns:a16="http://schemas.microsoft.com/office/drawing/2014/main" id="{1E425E95-F2F2-4AA5-A301-CC026CA8E5A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15" name="Line 170">
          <a:extLst>
            <a:ext uri="{FF2B5EF4-FFF2-40B4-BE49-F238E27FC236}">
              <a16:creationId xmlns:a16="http://schemas.microsoft.com/office/drawing/2014/main" id="{4D2ADC04-3A76-4BD6-B977-068A935DF54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16" name="Line 171">
          <a:extLst>
            <a:ext uri="{FF2B5EF4-FFF2-40B4-BE49-F238E27FC236}">
              <a16:creationId xmlns:a16="http://schemas.microsoft.com/office/drawing/2014/main" id="{59471F8B-A1E5-4843-BB0C-05F1DFAC921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17" name="Line 172">
          <a:extLst>
            <a:ext uri="{FF2B5EF4-FFF2-40B4-BE49-F238E27FC236}">
              <a16:creationId xmlns:a16="http://schemas.microsoft.com/office/drawing/2014/main" id="{621138A8-73D1-4473-8818-6204DD0FD41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18" name="Line 173">
          <a:extLst>
            <a:ext uri="{FF2B5EF4-FFF2-40B4-BE49-F238E27FC236}">
              <a16:creationId xmlns:a16="http://schemas.microsoft.com/office/drawing/2014/main" id="{0E6BCD47-70F6-4C2D-85FC-D69EC3FC49D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19" name="Line 174">
          <a:extLst>
            <a:ext uri="{FF2B5EF4-FFF2-40B4-BE49-F238E27FC236}">
              <a16:creationId xmlns:a16="http://schemas.microsoft.com/office/drawing/2014/main" id="{68791FB6-2657-49DD-A707-C7501695D84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20" name="Line 175">
          <a:extLst>
            <a:ext uri="{FF2B5EF4-FFF2-40B4-BE49-F238E27FC236}">
              <a16:creationId xmlns:a16="http://schemas.microsoft.com/office/drawing/2014/main" id="{0E37C78C-5A85-48A0-9AED-2978F498BAE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21" name="Line 176">
          <a:extLst>
            <a:ext uri="{FF2B5EF4-FFF2-40B4-BE49-F238E27FC236}">
              <a16:creationId xmlns:a16="http://schemas.microsoft.com/office/drawing/2014/main" id="{D0A7DBE0-C41C-411D-A60C-8D456B9AF46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22" name="Line 177">
          <a:extLst>
            <a:ext uri="{FF2B5EF4-FFF2-40B4-BE49-F238E27FC236}">
              <a16:creationId xmlns:a16="http://schemas.microsoft.com/office/drawing/2014/main" id="{B41AA9D9-A975-40FD-B433-CE3EEDB8DBF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23" name="Line 178">
          <a:extLst>
            <a:ext uri="{FF2B5EF4-FFF2-40B4-BE49-F238E27FC236}">
              <a16:creationId xmlns:a16="http://schemas.microsoft.com/office/drawing/2014/main" id="{AA0CFABC-98B7-4DDD-9719-0DE1B68AB01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24" name="Line 179">
          <a:extLst>
            <a:ext uri="{FF2B5EF4-FFF2-40B4-BE49-F238E27FC236}">
              <a16:creationId xmlns:a16="http://schemas.microsoft.com/office/drawing/2014/main" id="{5B28ACA4-2A4B-4FD9-9AE3-FB340D2D45A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25" name="Line 180">
          <a:extLst>
            <a:ext uri="{FF2B5EF4-FFF2-40B4-BE49-F238E27FC236}">
              <a16:creationId xmlns:a16="http://schemas.microsoft.com/office/drawing/2014/main" id="{5C2BD36E-7E81-47A8-A8EF-ED738C49A6A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26" name="Line 181">
          <a:extLst>
            <a:ext uri="{FF2B5EF4-FFF2-40B4-BE49-F238E27FC236}">
              <a16:creationId xmlns:a16="http://schemas.microsoft.com/office/drawing/2014/main" id="{56B333D8-9EE0-4D4E-97C0-1B1FFF05487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27" name="Line 182">
          <a:extLst>
            <a:ext uri="{FF2B5EF4-FFF2-40B4-BE49-F238E27FC236}">
              <a16:creationId xmlns:a16="http://schemas.microsoft.com/office/drawing/2014/main" id="{61222C09-B48C-4136-9D30-C7FB1E59924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28" name="Line 183">
          <a:extLst>
            <a:ext uri="{FF2B5EF4-FFF2-40B4-BE49-F238E27FC236}">
              <a16:creationId xmlns:a16="http://schemas.microsoft.com/office/drawing/2014/main" id="{B0AAA811-2553-4830-A5BE-B9C198D72DE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29" name="Line 184">
          <a:extLst>
            <a:ext uri="{FF2B5EF4-FFF2-40B4-BE49-F238E27FC236}">
              <a16:creationId xmlns:a16="http://schemas.microsoft.com/office/drawing/2014/main" id="{0DC3DD62-73A7-48F3-975C-1729636FF63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30" name="Line 185">
          <a:extLst>
            <a:ext uri="{FF2B5EF4-FFF2-40B4-BE49-F238E27FC236}">
              <a16:creationId xmlns:a16="http://schemas.microsoft.com/office/drawing/2014/main" id="{911C1024-B9E8-415E-99FA-E5F579990E6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31" name="Line 186">
          <a:extLst>
            <a:ext uri="{FF2B5EF4-FFF2-40B4-BE49-F238E27FC236}">
              <a16:creationId xmlns:a16="http://schemas.microsoft.com/office/drawing/2014/main" id="{F62A0C5F-65DD-4628-A41C-CC6D9FFA1B6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32" name="Line 187">
          <a:extLst>
            <a:ext uri="{FF2B5EF4-FFF2-40B4-BE49-F238E27FC236}">
              <a16:creationId xmlns:a16="http://schemas.microsoft.com/office/drawing/2014/main" id="{D12BDFA1-7CD1-4F14-BCE9-4B053369769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33" name="Line 188">
          <a:extLst>
            <a:ext uri="{FF2B5EF4-FFF2-40B4-BE49-F238E27FC236}">
              <a16:creationId xmlns:a16="http://schemas.microsoft.com/office/drawing/2014/main" id="{4FF351D0-4B8C-42A3-B4FF-2AADE731E42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34" name="Line 189">
          <a:extLst>
            <a:ext uri="{FF2B5EF4-FFF2-40B4-BE49-F238E27FC236}">
              <a16:creationId xmlns:a16="http://schemas.microsoft.com/office/drawing/2014/main" id="{27AFFEF2-DA6F-4803-BEDC-672109D521B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35" name="Line 190">
          <a:extLst>
            <a:ext uri="{FF2B5EF4-FFF2-40B4-BE49-F238E27FC236}">
              <a16:creationId xmlns:a16="http://schemas.microsoft.com/office/drawing/2014/main" id="{7F17A964-34DD-41B1-8685-2D8F0D816DF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36" name="Line 191">
          <a:extLst>
            <a:ext uri="{FF2B5EF4-FFF2-40B4-BE49-F238E27FC236}">
              <a16:creationId xmlns:a16="http://schemas.microsoft.com/office/drawing/2014/main" id="{087BE7E3-BC45-45E9-8AAA-11B408E126F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37" name="Line 192">
          <a:extLst>
            <a:ext uri="{FF2B5EF4-FFF2-40B4-BE49-F238E27FC236}">
              <a16:creationId xmlns:a16="http://schemas.microsoft.com/office/drawing/2014/main" id="{B279D0DA-A14E-4DBB-8213-6E00393D93F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38" name="Line 193">
          <a:extLst>
            <a:ext uri="{FF2B5EF4-FFF2-40B4-BE49-F238E27FC236}">
              <a16:creationId xmlns:a16="http://schemas.microsoft.com/office/drawing/2014/main" id="{B07BAE98-6AD2-4192-9D50-D250B7C961C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39" name="Line 194">
          <a:extLst>
            <a:ext uri="{FF2B5EF4-FFF2-40B4-BE49-F238E27FC236}">
              <a16:creationId xmlns:a16="http://schemas.microsoft.com/office/drawing/2014/main" id="{C2207A40-D50C-4C65-A27F-31C4BC73C47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40" name="Line 195">
          <a:extLst>
            <a:ext uri="{FF2B5EF4-FFF2-40B4-BE49-F238E27FC236}">
              <a16:creationId xmlns:a16="http://schemas.microsoft.com/office/drawing/2014/main" id="{C8D790D2-5DFA-4495-A9A8-93A7E588E4E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41" name="Line 196">
          <a:extLst>
            <a:ext uri="{FF2B5EF4-FFF2-40B4-BE49-F238E27FC236}">
              <a16:creationId xmlns:a16="http://schemas.microsoft.com/office/drawing/2014/main" id="{B746E66E-0736-4545-9A26-27AA830DFFE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42" name="Line 197">
          <a:extLst>
            <a:ext uri="{FF2B5EF4-FFF2-40B4-BE49-F238E27FC236}">
              <a16:creationId xmlns:a16="http://schemas.microsoft.com/office/drawing/2014/main" id="{F1247672-2CB6-4A6B-AF2D-6C78ABB08C4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43" name="Line 198">
          <a:extLst>
            <a:ext uri="{FF2B5EF4-FFF2-40B4-BE49-F238E27FC236}">
              <a16:creationId xmlns:a16="http://schemas.microsoft.com/office/drawing/2014/main" id="{28C99242-5CD3-4087-BB60-3953AD811C3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44" name="Line 199">
          <a:extLst>
            <a:ext uri="{FF2B5EF4-FFF2-40B4-BE49-F238E27FC236}">
              <a16:creationId xmlns:a16="http://schemas.microsoft.com/office/drawing/2014/main" id="{405CDEAF-214E-48BD-8735-F6958948D69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45" name="Line 200">
          <a:extLst>
            <a:ext uri="{FF2B5EF4-FFF2-40B4-BE49-F238E27FC236}">
              <a16:creationId xmlns:a16="http://schemas.microsoft.com/office/drawing/2014/main" id="{3F84F627-168C-4B73-9D44-270BD2BC83D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46" name="Line 201">
          <a:extLst>
            <a:ext uri="{FF2B5EF4-FFF2-40B4-BE49-F238E27FC236}">
              <a16:creationId xmlns:a16="http://schemas.microsoft.com/office/drawing/2014/main" id="{E6E39ADA-95BE-4945-B048-AB8DED4F47D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47" name="Line 202">
          <a:extLst>
            <a:ext uri="{FF2B5EF4-FFF2-40B4-BE49-F238E27FC236}">
              <a16:creationId xmlns:a16="http://schemas.microsoft.com/office/drawing/2014/main" id="{A24A0534-E98B-4E63-97EC-0B4D12E4148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48" name="Line 203">
          <a:extLst>
            <a:ext uri="{FF2B5EF4-FFF2-40B4-BE49-F238E27FC236}">
              <a16:creationId xmlns:a16="http://schemas.microsoft.com/office/drawing/2014/main" id="{04448ED7-C913-4C6B-A0D7-13F98AF4322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49" name="Line 204">
          <a:extLst>
            <a:ext uri="{FF2B5EF4-FFF2-40B4-BE49-F238E27FC236}">
              <a16:creationId xmlns:a16="http://schemas.microsoft.com/office/drawing/2014/main" id="{7C3500FC-736A-47E8-AD7E-37D0907F778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50" name="Line 205">
          <a:extLst>
            <a:ext uri="{FF2B5EF4-FFF2-40B4-BE49-F238E27FC236}">
              <a16:creationId xmlns:a16="http://schemas.microsoft.com/office/drawing/2014/main" id="{2676C86D-5284-47B2-B9ED-8F90AC18BB8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51" name="Line 206">
          <a:extLst>
            <a:ext uri="{FF2B5EF4-FFF2-40B4-BE49-F238E27FC236}">
              <a16:creationId xmlns:a16="http://schemas.microsoft.com/office/drawing/2014/main" id="{0FFAF1EA-FB11-40D4-B5F3-0C034775072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52" name="Line 207">
          <a:extLst>
            <a:ext uri="{FF2B5EF4-FFF2-40B4-BE49-F238E27FC236}">
              <a16:creationId xmlns:a16="http://schemas.microsoft.com/office/drawing/2014/main" id="{5B61CF37-D875-408B-9795-A3BCCEE67B5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53" name="Line 208">
          <a:extLst>
            <a:ext uri="{FF2B5EF4-FFF2-40B4-BE49-F238E27FC236}">
              <a16:creationId xmlns:a16="http://schemas.microsoft.com/office/drawing/2014/main" id="{BC149D56-F106-48F8-95F9-F7943014B70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54" name="Line 209">
          <a:extLst>
            <a:ext uri="{FF2B5EF4-FFF2-40B4-BE49-F238E27FC236}">
              <a16:creationId xmlns:a16="http://schemas.microsoft.com/office/drawing/2014/main" id="{91FD33D5-5F77-4A30-A347-8B88EA3F1C9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55" name="Line 210">
          <a:extLst>
            <a:ext uri="{FF2B5EF4-FFF2-40B4-BE49-F238E27FC236}">
              <a16:creationId xmlns:a16="http://schemas.microsoft.com/office/drawing/2014/main" id="{7DFE45E8-B8F5-44C4-85B1-371D0026407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56" name="Line 211">
          <a:extLst>
            <a:ext uri="{FF2B5EF4-FFF2-40B4-BE49-F238E27FC236}">
              <a16:creationId xmlns:a16="http://schemas.microsoft.com/office/drawing/2014/main" id="{CD1EC1C4-658B-489C-A0A5-87E1C436C5F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57" name="Line 212">
          <a:extLst>
            <a:ext uri="{FF2B5EF4-FFF2-40B4-BE49-F238E27FC236}">
              <a16:creationId xmlns:a16="http://schemas.microsoft.com/office/drawing/2014/main" id="{4BC063E1-227B-41C3-A7A5-E33FF1A7AD1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58" name="Line 213">
          <a:extLst>
            <a:ext uri="{FF2B5EF4-FFF2-40B4-BE49-F238E27FC236}">
              <a16:creationId xmlns:a16="http://schemas.microsoft.com/office/drawing/2014/main" id="{BAA1609F-9F48-4889-846C-3561FFBEA0E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59" name="Line 214">
          <a:extLst>
            <a:ext uri="{FF2B5EF4-FFF2-40B4-BE49-F238E27FC236}">
              <a16:creationId xmlns:a16="http://schemas.microsoft.com/office/drawing/2014/main" id="{36DBF2F7-8B51-47D6-81D5-9249C52B13B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60" name="Line 215">
          <a:extLst>
            <a:ext uri="{FF2B5EF4-FFF2-40B4-BE49-F238E27FC236}">
              <a16:creationId xmlns:a16="http://schemas.microsoft.com/office/drawing/2014/main" id="{61009D24-D248-447D-AA66-56A031A383B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61" name="Line 216">
          <a:extLst>
            <a:ext uri="{FF2B5EF4-FFF2-40B4-BE49-F238E27FC236}">
              <a16:creationId xmlns:a16="http://schemas.microsoft.com/office/drawing/2014/main" id="{0A0F0779-3770-4451-BA36-089FA88192D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62" name="Line 217">
          <a:extLst>
            <a:ext uri="{FF2B5EF4-FFF2-40B4-BE49-F238E27FC236}">
              <a16:creationId xmlns:a16="http://schemas.microsoft.com/office/drawing/2014/main" id="{8957636D-A40F-4457-89B9-32C0B6A61D0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63" name="Line 218">
          <a:extLst>
            <a:ext uri="{FF2B5EF4-FFF2-40B4-BE49-F238E27FC236}">
              <a16:creationId xmlns:a16="http://schemas.microsoft.com/office/drawing/2014/main" id="{79FF12F2-46A7-45FE-954B-B8A90A703AA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64" name="Line 219">
          <a:extLst>
            <a:ext uri="{FF2B5EF4-FFF2-40B4-BE49-F238E27FC236}">
              <a16:creationId xmlns:a16="http://schemas.microsoft.com/office/drawing/2014/main" id="{88F9B54F-488C-4BDF-ACF5-D05DBB4D2AB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65" name="Line 220">
          <a:extLst>
            <a:ext uri="{FF2B5EF4-FFF2-40B4-BE49-F238E27FC236}">
              <a16:creationId xmlns:a16="http://schemas.microsoft.com/office/drawing/2014/main" id="{508184BC-DE78-4414-8410-1F5AD292354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66" name="Line 221">
          <a:extLst>
            <a:ext uri="{FF2B5EF4-FFF2-40B4-BE49-F238E27FC236}">
              <a16:creationId xmlns:a16="http://schemas.microsoft.com/office/drawing/2014/main" id="{83759B5C-F3EA-4B03-A146-CE7FE7116D4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67" name="Line 222">
          <a:extLst>
            <a:ext uri="{FF2B5EF4-FFF2-40B4-BE49-F238E27FC236}">
              <a16:creationId xmlns:a16="http://schemas.microsoft.com/office/drawing/2014/main" id="{1FBD5BC8-8A43-4573-A845-B12EC3A97CA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68" name="Line 223">
          <a:extLst>
            <a:ext uri="{FF2B5EF4-FFF2-40B4-BE49-F238E27FC236}">
              <a16:creationId xmlns:a16="http://schemas.microsoft.com/office/drawing/2014/main" id="{FF069B26-6558-4EAD-A791-1323E128B49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69" name="Line 224">
          <a:extLst>
            <a:ext uri="{FF2B5EF4-FFF2-40B4-BE49-F238E27FC236}">
              <a16:creationId xmlns:a16="http://schemas.microsoft.com/office/drawing/2014/main" id="{60018B42-E09E-4E9C-85D4-619062106B5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70" name="Line 225">
          <a:extLst>
            <a:ext uri="{FF2B5EF4-FFF2-40B4-BE49-F238E27FC236}">
              <a16:creationId xmlns:a16="http://schemas.microsoft.com/office/drawing/2014/main" id="{9D805464-72D9-48F5-B14F-C3BA259719E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71" name="Line 226">
          <a:extLst>
            <a:ext uri="{FF2B5EF4-FFF2-40B4-BE49-F238E27FC236}">
              <a16:creationId xmlns:a16="http://schemas.microsoft.com/office/drawing/2014/main" id="{D8C1A104-ABA3-4189-90EB-2F4D0926E1F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72" name="Line 227">
          <a:extLst>
            <a:ext uri="{FF2B5EF4-FFF2-40B4-BE49-F238E27FC236}">
              <a16:creationId xmlns:a16="http://schemas.microsoft.com/office/drawing/2014/main" id="{CD49CAAF-614B-49FA-8240-AF118185D7B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73" name="Line 228">
          <a:extLst>
            <a:ext uri="{FF2B5EF4-FFF2-40B4-BE49-F238E27FC236}">
              <a16:creationId xmlns:a16="http://schemas.microsoft.com/office/drawing/2014/main" id="{69D08042-5728-4A9A-BB73-AE2AEC4CA38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74" name="Line 229">
          <a:extLst>
            <a:ext uri="{FF2B5EF4-FFF2-40B4-BE49-F238E27FC236}">
              <a16:creationId xmlns:a16="http://schemas.microsoft.com/office/drawing/2014/main" id="{D00201CD-FF51-4573-9FFA-A628242C3A7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75" name="Line 230">
          <a:extLst>
            <a:ext uri="{FF2B5EF4-FFF2-40B4-BE49-F238E27FC236}">
              <a16:creationId xmlns:a16="http://schemas.microsoft.com/office/drawing/2014/main" id="{1AB3A3D5-3E44-4B49-81C1-43596B6E007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76" name="Line 231">
          <a:extLst>
            <a:ext uri="{FF2B5EF4-FFF2-40B4-BE49-F238E27FC236}">
              <a16:creationId xmlns:a16="http://schemas.microsoft.com/office/drawing/2014/main" id="{FF45BE19-4B3D-423D-8B1C-9EAC8E15A4C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77" name="Line 232">
          <a:extLst>
            <a:ext uri="{FF2B5EF4-FFF2-40B4-BE49-F238E27FC236}">
              <a16:creationId xmlns:a16="http://schemas.microsoft.com/office/drawing/2014/main" id="{6F0D0757-AC64-487F-BBB8-F7E94110D1E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78" name="Line 233">
          <a:extLst>
            <a:ext uri="{FF2B5EF4-FFF2-40B4-BE49-F238E27FC236}">
              <a16:creationId xmlns:a16="http://schemas.microsoft.com/office/drawing/2014/main" id="{34F89D8D-75F4-4345-8926-2FEC3EB5B97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79" name="Line 234">
          <a:extLst>
            <a:ext uri="{FF2B5EF4-FFF2-40B4-BE49-F238E27FC236}">
              <a16:creationId xmlns:a16="http://schemas.microsoft.com/office/drawing/2014/main" id="{ED180C7F-5B4B-496C-9345-4871991F8A2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80" name="Line 235">
          <a:extLst>
            <a:ext uri="{FF2B5EF4-FFF2-40B4-BE49-F238E27FC236}">
              <a16:creationId xmlns:a16="http://schemas.microsoft.com/office/drawing/2014/main" id="{96A394C7-7B8E-4559-869F-E5C7504F2A5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81" name="Line 236">
          <a:extLst>
            <a:ext uri="{FF2B5EF4-FFF2-40B4-BE49-F238E27FC236}">
              <a16:creationId xmlns:a16="http://schemas.microsoft.com/office/drawing/2014/main" id="{A0908770-3A95-4B86-BC40-2EDB18886BF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82" name="Line 237">
          <a:extLst>
            <a:ext uri="{FF2B5EF4-FFF2-40B4-BE49-F238E27FC236}">
              <a16:creationId xmlns:a16="http://schemas.microsoft.com/office/drawing/2014/main" id="{E9673099-A048-462F-AF05-E891FC39402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83" name="Line 239">
          <a:extLst>
            <a:ext uri="{FF2B5EF4-FFF2-40B4-BE49-F238E27FC236}">
              <a16:creationId xmlns:a16="http://schemas.microsoft.com/office/drawing/2014/main" id="{322AA15E-B7DC-48C2-9EEE-0ED9B4F45A3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84" name="Line 240">
          <a:extLst>
            <a:ext uri="{FF2B5EF4-FFF2-40B4-BE49-F238E27FC236}">
              <a16:creationId xmlns:a16="http://schemas.microsoft.com/office/drawing/2014/main" id="{4CAE2D3A-2FFF-4B43-9C57-C46143EB6C6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85" name="Line 241">
          <a:extLst>
            <a:ext uri="{FF2B5EF4-FFF2-40B4-BE49-F238E27FC236}">
              <a16:creationId xmlns:a16="http://schemas.microsoft.com/office/drawing/2014/main" id="{962B1763-BFAE-40CD-B395-3F5CC9CD2CB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86" name="Line 242">
          <a:extLst>
            <a:ext uri="{FF2B5EF4-FFF2-40B4-BE49-F238E27FC236}">
              <a16:creationId xmlns:a16="http://schemas.microsoft.com/office/drawing/2014/main" id="{CBF6BA29-3AD7-480F-AAA2-E9DE1875290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87" name="Line 243">
          <a:extLst>
            <a:ext uri="{FF2B5EF4-FFF2-40B4-BE49-F238E27FC236}">
              <a16:creationId xmlns:a16="http://schemas.microsoft.com/office/drawing/2014/main" id="{C4B2E25B-9A46-43B4-ADC1-4EDBCD4EC70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88" name="Line 244">
          <a:extLst>
            <a:ext uri="{FF2B5EF4-FFF2-40B4-BE49-F238E27FC236}">
              <a16:creationId xmlns:a16="http://schemas.microsoft.com/office/drawing/2014/main" id="{31B5CB4F-185A-4B1E-9895-D2A4D30C6F9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89" name="Line 245">
          <a:extLst>
            <a:ext uri="{FF2B5EF4-FFF2-40B4-BE49-F238E27FC236}">
              <a16:creationId xmlns:a16="http://schemas.microsoft.com/office/drawing/2014/main" id="{B6507231-8038-4061-B319-4ACBAE08ABE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90" name="Line 246">
          <a:extLst>
            <a:ext uri="{FF2B5EF4-FFF2-40B4-BE49-F238E27FC236}">
              <a16:creationId xmlns:a16="http://schemas.microsoft.com/office/drawing/2014/main" id="{9D5B752E-3E26-4C16-956A-B91D0664B46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91" name="Line 247">
          <a:extLst>
            <a:ext uri="{FF2B5EF4-FFF2-40B4-BE49-F238E27FC236}">
              <a16:creationId xmlns:a16="http://schemas.microsoft.com/office/drawing/2014/main" id="{E45E7A1C-6554-4A2D-A15E-0DE898D56C7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92" name="Line 248">
          <a:extLst>
            <a:ext uri="{FF2B5EF4-FFF2-40B4-BE49-F238E27FC236}">
              <a16:creationId xmlns:a16="http://schemas.microsoft.com/office/drawing/2014/main" id="{CF9367D2-CE24-4367-A333-989C2C33177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93" name="Line 249">
          <a:extLst>
            <a:ext uri="{FF2B5EF4-FFF2-40B4-BE49-F238E27FC236}">
              <a16:creationId xmlns:a16="http://schemas.microsoft.com/office/drawing/2014/main" id="{58413FBE-E29D-47BC-9023-59C9FE7F92F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94" name="Line 250">
          <a:extLst>
            <a:ext uri="{FF2B5EF4-FFF2-40B4-BE49-F238E27FC236}">
              <a16:creationId xmlns:a16="http://schemas.microsoft.com/office/drawing/2014/main" id="{465665C3-322F-4A30-9CEE-4F84336ACB4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95" name="Line 251">
          <a:extLst>
            <a:ext uri="{FF2B5EF4-FFF2-40B4-BE49-F238E27FC236}">
              <a16:creationId xmlns:a16="http://schemas.microsoft.com/office/drawing/2014/main" id="{5427384E-AABE-498D-AEC4-3EE3C8A33E4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96" name="Line 252">
          <a:extLst>
            <a:ext uri="{FF2B5EF4-FFF2-40B4-BE49-F238E27FC236}">
              <a16:creationId xmlns:a16="http://schemas.microsoft.com/office/drawing/2014/main" id="{5F85330D-5287-4EFD-83AA-DAC2140DB9B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97" name="Line 253">
          <a:extLst>
            <a:ext uri="{FF2B5EF4-FFF2-40B4-BE49-F238E27FC236}">
              <a16:creationId xmlns:a16="http://schemas.microsoft.com/office/drawing/2014/main" id="{29AD6166-4E57-48D8-938B-C61C4435116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98" name="Line 254">
          <a:extLst>
            <a:ext uri="{FF2B5EF4-FFF2-40B4-BE49-F238E27FC236}">
              <a16:creationId xmlns:a16="http://schemas.microsoft.com/office/drawing/2014/main" id="{49044C35-EB0D-4062-9C89-65D4E9111DD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299" name="Line 255">
          <a:extLst>
            <a:ext uri="{FF2B5EF4-FFF2-40B4-BE49-F238E27FC236}">
              <a16:creationId xmlns:a16="http://schemas.microsoft.com/office/drawing/2014/main" id="{74F3BA6F-C4E3-4666-9B22-90C44FDFDE7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00" name="Line 256">
          <a:extLst>
            <a:ext uri="{FF2B5EF4-FFF2-40B4-BE49-F238E27FC236}">
              <a16:creationId xmlns:a16="http://schemas.microsoft.com/office/drawing/2014/main" id="{456D9855-8375-435B-B8EC-ACA32E422B6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01" name="Line 257">
          <a:extLst>
            <a:ext uri="{FF2B5EF4-FFF2-40B4-BE49-F238E27FC236}">
              <a16:creationId xmlns:a16="http://schemas.microsoft.com/office/drawing/2014/main" id="{808EF99B-112B-48CC-AD18-9B1641A8122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02" name="Line 258">
          <a:extLst>
            <a:ext uri="{FF2B5EF4-FFF2-40B4-BE49-F238E27FC236}">
              <a16:creationId xmlns:a16="http://schemas.microsoft.com/office/drawing/2014/main" id="{F1C69AC8-80CA-4411-9ACF-FEAC6193EE4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03" name="Line 259">
          <a:extLst>
            <a:ext uri="{FF2B5EF4-FFF2-40B4-BE49-F238E27FC236}">
              <a16:creationId xmlns:a16="http://schemas.microsoft.com/office/drawing/2014/main" id="{F0304563-4CA1-4FF5-81FF-D4830848068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04" name="Line 260">
          <a:extLst>
            <a:ext uri="{FF2B5EF4-FFF2-40B4-BE49-F238E27FC236}">
              <a16:creationId xmlns:a16="http://schemas.microsoft.com/office/drawing/2014/main" id="{B14C39F3-5F0F-4396-AEC1-6060524F2AD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05" name="Line 261">
          <a:extLst>
            <a:ext uri="{FF2B5EF4-FFF2-40B4-BE49-F238E27FC236}">
              <a16:creationId xmlns:a16="http://schemas.microsoft.com/office/drawing/2014/main" id="{55FCC2A4-F7C8-4DBD-987C-3CA1BAF2A15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06" name="Line 262">
          <a:extLst>
            <a:ext uri="{FF2B5EF4-FFF2-40B4-BE49-F238E27FC236}">
              <a16:creationId xmlns:a16="http://schemas.microsoft.com/office/drawing/2014/main" id="{9D1131AA-858E-4C14-A224-3A86F11308C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07" name="Line 263">
          <a:extLst>
            <a:ext uri="{FF2B5EF4-FFF2-40B4-BE49-F238E27FC236}">
              <a16:creationId xmlns:a16="http://schemas.microsoft.com/office/drawing/2014/main" id="{12A26E60-3332-49FE-9D44-D5985FAC6A0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08" name="Line 264">
          <a:extLst>
            <a:ext uri="{FF2B5EF4-FFF2-40B4-BE49-F238E27FC236}">
              <a16:creationId xmlns:a16="http://schemas.microsoft.com/office/drawing/2014/main" id="{851E6C18-255F-40D5-B9D6-493D2DC0795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09" name="Line 265">
          <a:extLst>
            <a:ext uri="{FF2B5EF4-FFF2-40B4-BE49-F238E27FC236}">
              <a16:creationId xmlns:a16="http://schemas.microsoft.com/office/drawing/2014/main" id="{515D4C6E-7D54-4EED-8EB2-C9730AD6B0E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10" name="Line 266">
          <a:extLst>
            <a:ext uri="{FF2B5EF4-FFF2-40B4-BE49-F238E27FC236}">
              <a16:creationId xmlns:a16="http://schemas.microsoft.com/office/drawing/2014/main" id="{02B6E966-7CBD-4C91-9720-14DD2974177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11" name="Line 267">
          <a:extLst>
            <a:ext uri="{FF2B5EF4-FFF2-40B4-BE49-F238E27FC236}">
              <a16:creationId xmlns:a16="http://schemas.microsoft.com/office/drawing/2014/main" id="{982677B4-5826-40E1-91AE-53AFCA99D85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12" name="Line 268">
          <a:extLst>
            <a:ext uri="{FF2B5EF4-FFF2-40B4-BE49-F238E27FC236}">
              <a16:creationId xmlns:a16="http://schemas.microsoft.com/office/drawing/2014/main" id="{CA4C4BC7-4463-486A-94BB-880BA7A1692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13" name="Line 269">
          <a:extLst>
            <a:ext uri="{FF2B5EF4-FFF2-40B4-BE49-F238E27FC236}">
              <a16:creationId xmlns:a16="http://schemas.microsoft.com/office/drawing/2014/main" id="{A07462A6-C3AA-4438-8A8D-045D6304EB8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14" name="Line 270">
          <a:extLst>
            <a:ext uri="{FF2B5EF4-FFF2-40B4-BE49-F238E27FC236}">
              <a16:creationId xmlns:a16="http://schemas.microsoft.com/office/drawing/2014/main" id="{B6AFCD05-1B34-422C-A20C-28BBA66B016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15" name="Line 271">
          <a:extLst>
            <a:ext uri="{FF2B5EF4-FFF2-40B4-BE49-F238E27FC236}">
              <a16:creationId xmlns:a16="http://schemas.microsoft.com/office/drawing/2014/main" id="{16EB88C6-E095-463F-88F8-F9F5861D42C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16" name="Line 272">
          <a:extLst>
            <a:ext uri="{FF2B5EF4-FFF2-40B4-BE49-F238E27FC236}">
              <a16:creationId xmlns:a16="http://schemas.microsoft.com/office/drawing/2014/main" id="{99682368-9612-4177-810C-45A87347F71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17" name="Line 273">
          <a:extLst>
            <a:ext uri="{FF2B5EF4-FFF2-40B4-BE49-F238E27FC236}">
              <a16:creationId xmlns:a16="http://schemas.microsoft.com/office/drawing/2014/main" id="{F9C608CF-DDAD-44EA-800C-55F1A7E618B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18" name="Line 274">
          <a:extLst>
            <a:ext uri="{FF2B5EF4-FFF2-40B4-BE49-F238E27FC236}">
              <a16:creationId xmlns:a16="http://schemas.microsoft.com/office/drawing/2014/main" id="{28E19CB2-84D1-4902-9DE4-63EB8BE7FB5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19" name="Line 275">
          <a:extLst>
            <a:ext uri="{FF2B5EF4-FFF2-40B4-BE49-F238E27FC236}">
              <a16:creationId xmlns:a16="http://schemas.microsoft.com/office/drawing/2014/main" id="{E3CBF971-FFCC-4C02-B051-D38E685CB39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20" name="Line 276">
          <a:extLst>
            <a:ext uri="{FF2B5EF4-FFF2-40B4-BE49-F238E27FC236}">
              <a16:creationId xmlns:a16="http://schemas.microsoft.com/office/drawing/2014/main" id="{3449D6CD-C671-4A78-BA2F-B140CC6EB2D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21" name="Line 277">
          <a:extLst>
            <a:ext uri="{FF2B5EF4-FFF2-40B4-BE49-F238E27FC236}">
              <a16:creationId xmlns:a16="http://schemas.microsoft.com/office/drawing/2014/main" id="{D4622041-8CD4-460D-BC55-12010480FDC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22" name="Line 278">
          <a:extLst>
            <a:ext uri="{FF2B5EF4-FFF2-40B4-BE49-F238E27FC236}">
              <a16:creationId xmlns:a16="http://schemas.microsoft.com/office/drawing/2014/main" id="{4E7B4DDB-DE5D-43CF-A0AD-6C29600D415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23" name="Line 279">
          <a:extLst>
            <a:ext uri="{FF2B5EF4-FFF2-40B4-BE49-F238E27FC236}">
              <a16:creationId xmlns:a16="http://schemas.microsoft.com/office/drawing/2014/main" id="{F8EA6105-0098-4BE7-9441-3533A46DB6F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24" name="Line 280">
          <a:extLst>
            <a:ext uri="{FF2B5EF4-FFF2-40B4-BE49-F238E27FC236}">
              <a16:creationId xmlns:a16="http://schemas.microsoft.com/office/drawing/2014/main" id="{F5A2975B-DC2B-4220-939A-7F8FF4F99B3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25" name="Line 281">
          <a:extLst>
            <a:ext uri="{FF2B5EF4-FFF2-40B4-BE49-F238E27FC236}">
              <a16:creationId xmlns:a16="http://schemas.microsoft.com/office/drawing/2014/main" id="{532719EE-235C-441B-B96D-E99DD5482CB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26" name="Line 282">
          <a:extLst>
            <a:ext uri="{FF2B5EF4-FFF2-40B4-BE49-F238E27FC236}">
              <a16:creationId xmlns:a16="http://schemas.microsoft.com/office/drawing/2014/main" id="{3977D2B2-7B4A-4924-9DB3-0401BDF2444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27" name="Line 283">
          <a:extLst>
            <a:ext uri="{FF2B5EF4-FFF2-40B4-BE49-F238E27FC236}">
              <a16:creationId xmlns:a16="http://schemas.microsoft.com/office/drawing/2014/main" id="{9830F86E-0FD9-4298-98D5-C55B2CB029A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28" name="Line 284">
          <a:extLst>
            <a:ext uri="{FF2B5EF4-FFF2-40B4-BE49-F238E27FC236}">
              <a16:creationId xmlns:a16="http://schemas.microsoft.com/office/drawing/2014/main" id="{C9E81D5A-DCD5-4F73-A989-A25926F820B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29" name="Line 285">
          <a:extLst>
            <a:ext uri="{FF2B5EF4-FFF2-40B4-BE49-F238E27FC236}">
              <a16:creationId xmlns:a16="http://schemas.microsoft.com/office/drawing/2014/main" id="{165BCB1E-AF3A-4734-876D-42E692A9B53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30" name="Line 286">
          <a:extLst>
            <a:ext uri="{FF2B5EF4-FFF2-40B4-BE49-F238E27FC236}">
              <a16:creationId xmlns:a16="http://schemas.microsoft.com/office/drawing/2014/main" id="{003DD863-78B9-4ED4-945C-6652A8D6B67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31" name="Line 287">
          <a:extLst>
            <a:ext uri="{FF2B5EF4-FFF2-40B4-BE49-F238E27FC236}">
              <a16:creationId xmlns:a16="http://schemas.microsoft.com/office/drawing/2014/main" id="{53B8A183-385C-4673-911F-C0576AD4702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32" name="Line 288">
          <a:extLst>
            <a:ext uri="{FF2B5EF4-FFF2-40B4-BE49-F238E27FC236}">
              <a16:creationId xmlns:a16="http://schemas.microsoft.com/office/drawing/2014/main" id="{387037AC-5B0E-4FAD-A715-0FD51359465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33" name="Line 289">
          <a:extLst>
            <a:ext uri="{FF2B5EF4-FFF2-40B4-BE49-F238E27FC236}">
              <a16:creationId xmlns:a16="http://schemas.microsoft.com/office/drawing/2014/main" id="{3B5928C8-8A17-43D3-8F7D-722D5504E06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34" name="Line 290">
          <a:extLst>
            <a:ext uri="{FF2B5EF4-FFF2-40B4-BE49-F238E27FC236}">
              <a16:creationId xmlns:a16="http://schemas.microsoft.com/office/drawing/2014/main" id="{11CF4098-B28D-4C65-9874-702D6DB6FBC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35" name="Line 291">
          <a:extLst>
            <a:ext uri="{FF2B5EF4-FFF2-40B4-BE49-F238E27FC236}">
              <a16:creationId xmlns:a16="http://schemas.microsoft.com/office/drawing/2014/main" id="{6418F632-B73A-400B-BAE7-8EF9F98F117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36" name="Line 292">
          <a:extLst>
            <a:ext uri="{FF2B5EF4-FFF2-40B4-BE49-F238E27FC236}">
              <a16:creationId xmlns:a16="http://schemas.microsoft.com/office/drawing/2014/main" id="{31EDDA15-A3D1-436D-A3D8-03742FB78B0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37" name="Line 293">
          <a:extLst>
            <a:ext uri="{FF2B5EF4-FFF2-40B4-BE49-F238E27FC236}">
              <a16:creationId xmlns:a16="http://schemas.microsoft.com/office/drawing/2014/main" id="{2A14FCA0-965F-43FE-A042-1AFEED20765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38" name="Line 294">
          <a:extLst>
            <a:ext uri="{FF2B5EF4-FFF2-40B4-BE49-F238E27FC236}">
              <a16:creationId xmlns:a16="http://schemas.microsoft.com/office/drawing/2014/main" id="{19F808C2-A8FE-4553-AC42-2D724B073AE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39" name="Line 295">
          <a:extLst>
            <a:ext uri="{FF2B5EF4-FFF2-40B4-BE49-F238E27FC236}">
              <a16:creationId xmlns:a16="http://schemas.microsoft.com/office/drawing/2014/main" id="{AD6F9C53-6E43-48ED-BAA8-CE413F86025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40" name="Line 296">
          <a:extLst>
            <a:ext uri="{FF2B5EF4-FFF2-40B4-BE49-F238E27FC236}">
              <a16:creationId xmlns:a16="http://schemas.microsoft.com/office/drawing/2014/main" id="{C18387F6-7F83-401F-B6CB-D13C2E102C6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41" name="Line 297">
          <a:extLst>
            <a:ext uri="{FF2B5EF4-FFF2-40B4-BE49-F238E27FC236}">
              <a16:creationId xmlns:a16="http://schemas.microsoft.com/office/drawing/2014/main" id="{1B3A32B0-810E-4187-8DA0-C23BAC5B6F6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42" name="Line 298">
          <a:extLst>
            <a:ext uri="{FF2B5EF4-FFF2-40B4-BE49-F238E27FC236}">
              <a16:creationId xmlns:a16="http://schemas.microsoft.com/office/drawing/2014/main" id="{841279F4-D53A-4760-AC95-8B1EB208D24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43" name="Line 299">
          <a:extLst>
            <a:ext uri="{FF2B5EF4-FFF2-40B4-BE49-F238E27FC236}">
              <a16:creationId xmlns:a16="http://schemas.microsoft.com/office/drawing/2014/main" id="{0AC2E821-D24B-4688-8C04-827319BD4F0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44" name="Line 300">
          <a:extLst>
            <a:ext uri="{FF2B5EF4-FFF2-40B4-BE49-F238E27FC236}">
              <a16:creationId xmlns:a16="http://schemas.microsoft.com/office/drawing/2014/main" id="{18BB56A1-F80A-4591-BE2A-DB6DE692F1B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45" name="Line 301">
          <a:extLst>
            <a:ext uri="{FF2B5EF4-FFF2-40B4-BE49-F238E27FC236}">
              <a16:creationId xmlns:a16="http://schemas.microsoft.com/office/drawing/2014/main" id="{23E9B186-C54B-47A9-8502-1B8B45D0B5E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46" name="Line 302">
          <a:extLst>
            <a:ext uri="{FF2B5EF4-FFF2-40B4-BE49-F238E27FC236}">
              <a16:creationId xmlns:a16="http://schemas.microsoft.com/office/drawing/2014/main" id="{898EBEEC-6155-4678-87D0-84169D021AD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47" name="Line 303">
          <a:extLst>
            <a:ext uri="{FF2B5EF4-FFF2-40B4-BE49-F238E27FC236}">
              <a16:creationId xmlns:a16="http://schemas.microsoft.com/office/drawing/2014/main" id="{AF7A1202-F832-408E-AA45-CF4372CDF05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48" name="Line 304">
          <a:extLst>
            <a:ext uri="{FF2B5EF4-FFF2-40B4-BE49-F238E27FC236}">
              <a16:creationId xmlns:a16="http://schemas.microsoft.com/office/drawing/2014/main" id="{145B785A-7EB6-42E6-8214-CE585426255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49" name="Line 305">
          <a:extLst>
            <a:ext uri="{FF2B5EF4-FFF2-40B4-BE49-F238E27FC236}">
              <a16:creationId xmlns:a16="http://schemas.microsoft.com/office/drawing/2014/main" id="{BF347DFB-D568-4B7F-B0AD-4476E8A33C1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50" name="Line 306">
          <a:extLst>
            <a:ext uri="{FF2B5EF4-FFF2-40B4-BE49-F238E27FC236}">
              <a16:creationId xmlns:a16="http://schemas.microsoft.com/office/drawing/2014/main" id="{D48C7F65-59CD-4B12-8FAA-52704F4D671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51" name="Line 307">
          <a:extLst>
            <a:ext uri="{FF2B5EF4-FFF2-40B4-BE49-F238E27FC236}">
              <a16:creationId xmlns:a16="http://schemas.microsoft.com/office/drawing/2014/main" id="{69EA4A8A-2FCB-4FE5-974D-A1353C360C0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52" name="Line 308">
          <a:extLst>
            <a:ext uri="{FF2B5EF4-FFF2-40B4-BE49-F238E27FC236}">
              <a16:creationId xmlns:a16="http://schemas.microsoft.com/office/drawing/2014/main" id="{7E019FE4-C4EC-4A39-BD36-1E960E3D9E1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53" name="Line 309">
          <a:extLst>
            <a:ext uri="{FF2B5EF4-FFF2-40B4-BE49-F238E27FC236}">
              <a16:creationId xmlns:a16="http://schemas.microsoft.com/office/drawing/2014/main" id="{05061E2D-EFCC-4DD5-89E5-0B007406B61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54" name="Line 310">
          <a:extLst>
            <a:ext uri="{FF2B5EF4-FFF2-40B4-BE49-F238E27FC236}">
              <a16:creationId xmlns:a16="http://schemas.microsoft.com/office/drawing/2014/main" id="{43D87EC7-FFE8-418A-B00D-B8896A24E24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55" name="Line 311">
          <a:extLst>
            <a:ext uri="{FF2B5EF4-FFF2-40B4-BE49-F238E27FC236}">
              <a16:creationId xmlns:a16="http://schemas.microsoft.com/office/drawing/2014/main" id="{F0997FCE-D819-4398-A4CE-40680A667D0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56" name="Line 312">
          <a:extLst>
            <a:ext uri="{FF2B5EF4-FFF2-40B4-BE49-F238E27FC236}">
              <a16:creationId xmlns:a16="http://schemas.microsoft.com/office/drawing/2014/main" id="{3A98DF7D-8B29-42FF-815B-D71385AACFF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57" name="Line 313">
          <a:extLst>
            <a:ext uri="{FF2B5EF4-FFF2-40B4-BE49-F238E27FC236}">
              <a16:creationId xmlns:a16="http://schemas.microsoft.com/office/drawing/2014/main" id="{7971781E-A249-4655-92AB-C97A7C1B2A4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58" name="Line 314">
          <a:extLst>
            <a:ext uri="{FF2B5EF4-FFF2-40B4-BE49-F238E27FC236}">
              <a16:creationId xmlns:a16="http://schemas.microsoft.com/office/drawing/2014/main" id="{94FBD2BD-A92B-45AC-8E61-7C859BE6EA3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59" name="Line 315">
          <a:extLst>
            <a:ext uri="{FF2B5EF4-FFF2-40B4-BE49-F238E27FC236}">
              <a16:creationId xmlns:a16="http://schemas.microsoft.com/office/drawing/2014/main" id="{D38EBF48-BFA7-4ACA-8830-41FCADA0303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60" name="Line 316">
          <a:extLst>
            <a:ext uri="{FF2B5EF4-FFF2-40B4-BE49-F238E27FC236}">
              <a16:creationId xmlns:a16="http://schemas.microsoft.com/office/drawing/2014/main" id="{AD9EBC06-7AF8-41C4-8FB6-CC0E8D0BCA6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61" name="Line 317">
          <a:extLst>
            <a:ext uri="{FF2B5EF4-FFF2-40B4-BE49-F238E27FC236}">
              <a16:creationId xmlns:a16="http://schemas.microsoft.com/office/drawing/2014/main" id="{A2FFBCAB-8D8A-4DF1-8B07-8BC2388D1EC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62" name="Line 318">
          <a:extLst>
            <a:ext uri="{FF2B5EF4-FFF2-40B4-BE49-F238E27FC236}">
              <a16:creationId xmlns:a16="http://schemas.microsoft.com/office/drawing/2014/main" id="{218E7B7C-5211-4A51-B5CB-644539F3039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63" name="Line 319">
          <a:extLst>
            <a:ext uri="{FF2B5EF4-FFF2-40B4-BE49-F238E27FC236}">
              <a16:creationId xmlns:a16="http://schemas.microsoft.com/office/drawing/2014/main" id="{80D6454D-94B2-4B15-B647-7F526F73140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64" name="Line 320">
          <a:extLst>
            <a:ext uri="{FF2B5EF4-FFF2-40B4-BE49-F238E27FC236}">
              <a16:creationId xmlns:a16="http://schemas.microsoft.com/office/drawing/2014/main" id="{68A639B5-F2C2-457E-BCD1-B422E0B7D87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65" name="Line 321">
          <a:extLst>
            <a:ext uri="{FF2B5EF4-FFF2-40B4-BE49-F238E27FC236}">
              <a16:creationId xmlns:a16="http://schemas.microsoft.com/office/drawing/2014/main" id="{AABC0C4F-7178-478C-8F79-82C843C5DF3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66" name="Line 322">
          <a:extLst>
            <a:ext uri="{FF2B5EF4-FFF2-40B4-BE49-F238E27FC236}">
              <a16:creationId xmlns:a16="http://schemas.microsoft.com/office/drawing/2014/main" id="{E3CC511C-1F20-4AA1-B7AD-CE238A06A74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67" name="Line 323">
          <a:extLst>
            <a:ext uri="{FF2B5EF4-FFF2-40B4-BE49-F238E27FC236}">
              <a16:creationId xmlns:a16="http://schemas.microsoft.com/office/drawing/2014/main" id="{3856E138-017B-432C-BCC8-CE68FC7A088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68" name="Line 324">
          <a:extLst>
            <a:ext uri="{FF2B5EF4-FFF2-40B4-BE49-F238E27FC236}">
              <a16:creationId xmlns:a16="http://schemas.microsoft.com/office/drawing/2014/main" id="{F469B8C8-7355-4314-82EA-93D4BC239A5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69" name="Line 325">
          <a:extLst>
            <a:ext uri="{FF2B5EF4-FFF2-40B4-BE49-F238E27FC236}">
              <a16:creationId xmlns:a16="http://schemas.microsoft.com/office/drawing/2014/main" id="{BFA7C130-3D9A-403E-BF64-0EEE19DABE6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70" name="Line 326">
          <a:extLst>
            <a:ext uri="{FF2B5EF4-FFF2-40B4-BE49-F238E27FC236}">
              <a16:creationId xmlns:a16="http://schemas.microsoft.com/office/drawing/2014/main" id="{3BB1D6CA-2638-4D7C-AB16-CD8D080FB8E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71" name="Line 327">
          <a:extLst>
            <a:ext uri="{FF2B5EF4-FFF2-40B4-BE49-F238E27FC236}">
              <a16:creationId xmlns:a16="http://schemas.microsoft.com/office/drawing/2014/main" id="{1AB0C5D2-A6E0-446B-854D-E5C5391E90B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72" name="Line 328">
          <a:extLst>
            <a:ext uri="{FF2B5EF4-FFF2-40B4-BE49-F238E27FC236}">
              <a16:creationId xmlns:a16="http://schemas.microsoft.com/office/drawing/2014/main" id="{32B36E66-4469-444B-AAD7-1D60F03B25F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73" name="Line 329">
          <a:extLst>
            <a:ext uri="{FF2B5EF4-FFF2-40B4-BE49-F238E27FC236}">
              <a16:creationId xmlns:a16="http://schemas.microsoft.com/office/drawing/2014/main" id="{A2010307-3305-443A-BBB0-1038E841F74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74" name="Line 330">
          <a:extLst>
            <a:ext uri="{FF2B5EF4-FFF2-40B4-BE49-F238E27FC236}">
              <a16:creationId xmlns:a16="http://schemas.microsoft.com/office/drawing/2014/main" id="{402B3C83-9151-4D9D-B8D8-7238D9AEA11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75" name="Line 331">
          <a:extLst>
            <a:ext uri="{FF2B5EF4-FFF2-40B4-BE49-F238E27FC236}">
              <a16:creationId xmlns:a16="http://schemas.microsoft.com/office/drawing/2014/main" id="{8734DD7C-8C73-4353-A23E-BFED9677492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76" name="Line 332">
          <a:extLst>
            <a:ext uri="{FF2B5EF4-FFF2-40B4-BE49-F238E27FC236}">
              <a16:creationId xmlns:a16="http://schemas.microsoft.com/office/drawing/2014/main" id="{7D20AF54-2F08-4977-9998-25346D9DF8D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77" name="Line 333">
          <a:extLst>
            <a:ext uri="{FF2B5EF4-FFF2-40B4-BE49-F238E27FC236}">
              <a16:creationId xmlns:a16="http://schemas.microsoft.com/office/drawing/2014/main" id="{C7659D52-E351-4E0F-9E40-20A50861BE1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78" name="Line 334">
          <a:extLst>
            <a:ext uri="{FF2B5EF4-FFF2-40B4-BE49-F238E27FC236}">
              <a16:creationId xmlns:a16="http://schemas.microsoft.com/office/drawing/2014/main" id="{10D57D40-842C-41A9-9180-A63BE796BB5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79" name="Line 335">
          <a:extLst>
            <a:ext uri="{FF2B5EF4-FFF2-40B4-BE49-F238E27FC236}">
              <a16:creationId xmlns:a16="http://schemas.microsoft.com/office/drawing/2014/main" id="{C78DDD38-CCF1-46C6-9B1E-FE46D26727C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80" name="Line 336">
          <a:extLst>
            <a:ext uri="{FF2B5EF4-FFF2-40B4-BE49-F238E27FC236}">
              <a16:creationId xmlns:a16="http://schemas.microsoft.com/office/drawing/2014/main" id="{B6A05916-5F48-40C2-8CFC-5C0432F9920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81" name="Line 337">
          <a:extLst>
            <a:ext uri="{FF2B5EF4-FFF2-40B4-BE49-F238E27FC236}">
              <a16:creationId xmlns:a16="http://schemas.microsoft.com/office/drawing/2014/main" id="{7F663926-B2E4-4F8C-810E-F116DE37561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82" name="Line 338">
          <a:extLst>
            <a:ext uri="{FF2B5EF4-FFF2-40B4-BE49-F238E27FC236}">
              <a16:creationId xmlns:a16="http://schemas.microsoft.com/office/drawing/2014/main" id="{F65EBAD1-CA1D-4BB4-AA0F-DD6B031C965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83" name="Line 339">
          <a:extLst>
            <a:ext uri="{FF2B5EF4-FFF2-40B4-BE49-F238E27FC236}">
              <a16:creationId xmlns:a16="http://schemas.microsoft.com/office/drawing/2014/main" id="{47049E7A-1DDB-4665-84D2-956CFF9E76B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84" name="Line 340">
          <a:extLst>
            <a:ext uri="{FF2B5EF4-FFF2-40B4-BE49-F238E27FC236}">
              <a16:creationId xmlns:a16="http://schemas.microsoft.com/office/drawing/2014/main" id="{595092FC-601A-47AC-B056-A1DFEF672C2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85" name="Line 341">
          <a:extLst>
            <a:ext uri="{FF2B5EF4-FFF2-40B4-BE49-F238E27FC236}">
              <a16:creationId xmlns:a16="http://schemas.microsoft.com/office/drawing/2014/main" id="{8C54882D-7B27-4459-A165-46921A52768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86" name="Line 342">
          <a:extLst>
            <a:ext uri="{FF2B5EF4-FFF2-40B4-BE49-F238E27FC236}">
              <a16:creationId xmlns:a16="http://schemas.microsoft.com/office/drawing/2014/main" id="{2B2BE693-2AB2-48D3-992B-28FDA301253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87" name="Line 343">
          <a:extLst>
            <a:ext uri="{FF2B5EF4-FFF2-40B4-BE49-F238E27FC236}">
              <a16:creationId xmlns:a16="http://schemas.microsoft.com/office/drawing/2014/main" id="{CE802CCD-FFDA-410D-8D6D-27A020AF33E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88" name="Line 344">
          <a:extLst>
            <a:ext uri="{FF2B5EF4-FFF2-40B4-BE49-F238E27FC236}">
              <a16:creationId xmlns:a16="http://schemas.microsoft.com/office/drawing/2014/main" id="{22BD344C-684F-453D-9307-E3ADE9484C5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89" name="Line 345">
          <a:extLst>
            <a:ext uri="{FF2B5EF4-FFF2-40B4-BE49-F238E27FC236}">
              <a16:creationId xmlns:a16="http://schemas.microsoft.com/office/drawing/2014/main" id="{DFCFEAAC-EE59-4C01-9FB4-3FE0CC9AD21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90" name="Line 346">
          <a:extLst>
            <a:ext uri="{FF2B5EF4-FFF2-40B4-BE49-F238E27FC236}">
              <a16:creationId xmlns:a16="http://schemas.microsoft.com/office/drawing/2014/main" id="{90058DFF-75E9-454D-BE97-7B4D3A0F081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91" name="Line 347">
          <a:extLst>
            <a:ext uri="{FF2B5EF4-FFF2-40B4-BE49-F238E27FC236}">
              <a16:creationId xmlns:a16="http://schemas.microsoft.com/office/drawing/2014/main" id="{4A466441-B1BD-4CF7-A889-98CB6704E14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92" name="Line 348">
          <a:extLst>
            <a:ext uri="{FF2B5EF4-FFF2-40B4-BE49-F238E27FC236}">
              <a16:creationId xmlns:a16="http://schemas.microsoft.com/office/drawing/2014/main" id="{80ECBF84-0103-435E-AD2B-823ACEF6442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93" name="Line 349">
          <a:extLst>
            <a:ext uri="{FF2B5EF4-FFF2-40B4-BE49-F238E27FC236}">
              <a16:creationId xmlns:a16="http://schemas.microsoft.com/office/drawing/2014/main" id="{417BAB3C-0FBE-40B3-A517-945EDDAA820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94" name="Line 350">
          <a:extLst>
            <a:ext uri="{FF2B5EF4-FFF2-40B4-BE49-F238E27FC236}">
              <a16:creationId xmlns:a16="http://schemas.microsoft.com/office/drawing/2014/main" id="{14CC1F38-1E7C-4204-A80D-8D946D777DC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95" name="Line 351">
          <a:extLst>
            <a:ext uri="{FF2B5EF4-FFF2-40B4-BE49-F238E27FC236}">
              <a16:creationId xmlns:a16="http://schemas.microsoft.com/office/drawing/2014/main" id="{9BC7BEFF-B732-49DA-A7FF-25C1268BCB6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96" name="Line 352">
          <a:extLst>
            <a:ext uri="{FF2B5EF4-FFF2-40B4-BE49-F238E27FC236}">
              <a16:creationId xmlns:a16="http://schemas.microsoft.com/office/drawing/2014/main" id="{B6714201-87EA-4489-8CB9-6CE8FA06B5D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97" name="Line 353">
          <a:extLst>
            <a:ext uri="{FF2B5EF4-FFF2-40B4-BE49-F238E27FC236}">
              <a16:creationId xmlns:a16="http://schemas.microsoft.com/office/drawing/2014/main" id="{89C0F267-F347-49CE-AB90-B1E79FB01A4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98" name="Line 354">
          <a:extLst>
            <a:ext uri="{FF2B5EF4-FFF2-40B4-BE49-F238E27FC236}">
              <a16:creationId xmlns:a16="http://schemas.microsoft.com/office/drawing/2014/main" id="{55025BB1-0265-4369-9876-3751F64A300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399" name="Line 355">
          <a:extLst>
            <a:ext uri="{FF2B5EF4-FFF2-40B4-BE49-F238E27FC236}">
              <a16:creationId xmlns:a16="http://schemas.microsoft.com/office/drawing/2014/main" id="{E42FD85E-4E1A-4E68-A132-18BC0D34DC5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00" name="Line 356">
          <a:extLst>
            <a:ext uri="{FF2B5EF4-FFF2-40B4-BE49-F238E27FC236}">
              <a16:creationId xmlns:a16="http://schemas.microsoft.com/office/drawing/2014/main" id="{4D23EA17-F3D2-4D81-AD03-45CE9F83895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01" name="Line 358">
          <a:extLst>
            <a:ext uri="{FF2B5EF4-FFF2-40B4-BE49-F238E27FC236}">
              <a16:creationId xmlns:a16="http://schemas.microsoft.com/office/drawing/2014/main" id="{3D913812-F26A-4076-977D-09E53FCA9C8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02" name="Line 359">
          <a:extLst>
            <a:ext uri="{FF2B5EF4-FFF2-40B4-BE49-F238E27FC236}">
              <a16:creationId xmlns:a16="http://schemas.microsoft.com/office/drawing/2014/main" id="{EC206DFF-697B-48A6-B781-240BE156703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03" name="Line 360">
          <a:extLst>
            <a:ext uri="{FF2B5EF4-FFF2-40B4-BE49-F238E27FC236}">
              <a16:creationId xmlns:a16="http://schemas.microsoft.com/office/drawing/2014/main" id="{0DA70600-0787-4035-8BF8-7F9C2F0EA46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04" name="Line 361">
          <a:extLst>
            <a:ext uri="{FF2B5EF4-FFF2-40B4-BE49-F238E27FC236}">
              <a16:creationId xmlns:a16="http://schemas.microsoft.com/office/drawing/2014/main" id="{4EF8DABE-9D66-449D-9B3A-6A44DBB4371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05" name="Line 362">
          <a:extLst>
            <a:ext uri="{FF2B5EF4-FFF2-40B4-BE49-F238E27FC236}">
              <a16:creationId xmlns:a16="http://schemas.microsoft.com/office/drawing/2014/main" id="{687EA34D-173B-4BBE-8A76-D538B92A445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06" name="Line 363">
          <a:extLst>
            <a:ext uri="{FF2B5EF4-FFF2-40B4-BE49-F238E27FC236}">
              <a16:creationId xmlns:a16="http://schemas.microsoft.com/office/drawing/2014/main" id="{B751051F-E108-43A9-B6FE-8F927B88D1C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07" name="Line 364">
          <a:extLst>
            <a:ext uri="{FF2B5EF4-FFF2-40B4-BE49-F238E27FC236}">
              <a16:creationId xmlns:a16="http://schemas.microsoft.com/office/drawing/2014/main" id="{B9EE634C-E683-40C2-BFCD-0DE01583147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08" name="Line 365">
          <a:extLst>
            <a:ext uri="{FF2B5EF4-FFF2-40B4-BE49-F238E27FC236}">
              <a16:creationId xmlns:a16="http://schemas.microsoft.com/office/drawing/2014/main" id="{AE6E0019-61E2-4DF1-8BBF-3B18C537322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09" name="Line 366">
          <a:extLst>
            <a:ext uri="{FF2B5EF4-FFF2-40B4-BE49-F238E27FC236}">
              <a16:creationId xmlns:a16="http://schemas.microsoft.com/office/drawing/2014/main" id="{1903788F-9405-4CA7-BE5A-897CF7DDB23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10" name="Line 367">
          <a:extLst>
            <a:ext uri="{FF2B5EF4-FFF2-40B4-BE49-F238E27FC236}">
              <a16:creationId xmlns:a16="http://schemas.microsoft.com/office/drawing/2014/main" id="{7569EAD2-3DAC-4083-8AE4-45197E1FE5B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11" name="Line 368">
          <a:extLst>
            <a:ext uri="{FF2B5EF4-FFF2-40B4-BE49-F238E27FC236}">
              <a16:creationId xmlns:a16="http://schemas.microsoft.com/office/drawing/2014/main" id="{6334A848-95CC-4C76-A8EF-9755B06BFAE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12" name="Line 369">
          <a:extLst>
            <a:ext uri="{FF2B5EF4-FFF2-40B4-BE49-F238E27FC236}">
              <a16:creationId xmlns:a16="http://schemas.microsoft.com/office/drawing/2014/main" id="{1D9F4967-897C-4FDB-BD26-A88E4E56E56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13" name="Line 370">
          <a:extLst>
            <a:ext uri="{FF2B5EF4-FFF2-40B4-BE49-F238E27FC236}">
              <a16:creationId xmlns:a16="http://schemas.microsoft.com/office/drawing/2014/main" id="{49D38F13-4A01-4FAA-903B-1EC0666BB3C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14" name="Line 371">
          <a:extLst>
            <a:ext uri="{FF2B5EF4-FFF2-40B4-BE49-F238E27FC236}">
              <a16:creationId xmlns:a16="http://schemas.microsoft.com/office/drawing/2014/main" id="{51C27867-E69D-46DD-B684-5E7DEC6B009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15" name="Line 372">
          <a:extLst>
            <a:ext uri="{FF2B5EF4-FFF2-40B4-BE49-F238E27FC236}">
              <a16:creationId xmlns:a16="http://schemas.microsoft.com/office/drawing/2014/main" id="{A3F24E74-4082-4EC6-BEE5-885F0A04D0F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16" name="Line 373">
          <a:extLst>
            <a:ext uri="{FF2B5EF4-FFF2-40B4-BE49-F238E27FC236}">
              <a16:creationId xmlns:a16="http://schemas.microsoft.com/office/drawing/2014/main" id="{659D9BA3-048F-4BC8-A5A0-EE443C6FCAC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17" name="Line 374">
          <a:extLst>
            <a:ext uri="{FF2B5EF4-FFF2-40B4-BE49-F238E27FC236}">
              <a16:creationId xmlns:a16="http://schemas.microsoft.com/office/drawing/2014/main" id="{4BBCF312-F1A1-4EAB-8415-25A27477DA4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18" name="Line 375">
          <a:extLst>
            <a:ext uri="{FF2B5EF4-FFF2-40B4-BE49-F238E27FC236}">
              <a16:creationId xmlns:a16="http://schemas.microsoft.com/office/drawing/2014/main" id="{F060E146-3331-4C4C-8EA8-A419ACDDD2C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19" name="Line 376">
          <a:extLst>
            <a:ext uri="{FF2B5EF4-FFF2-40B4-BE49-F238E27FC236}">
              <a16:creationId xmlns:a16="http://schemas.microsoft.com/office/drawing/2014/main" id="{01EDD8E5-BB29-4B24-ACCC-DC7267E8F10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20" name="Line 377">
          <a:extLst>
            <a:ext uri="{FF2B5EF4-FFF2-40B4-BE49-F238E27FC236}">
              <a16:creationId xmlns:a16="http://schemas.microsoft.com/office/drawing/2014/main" id="{935908F7-7F68-4359-BDA2-CAC8CA3B52F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21" name="Line 378">
          <a:extLst>
            <a:ext uri="{FF2B5EF4-FFF2-40B4-BE49-F238E27FC236}">
              <a16:creationId xmlns:a16="http://schemas.microsoft.com/office/drawing/2014/main" id="{059B5BD9-3A4E-4722-8C84-3B7FFB623A3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22" name="Line 379">
          <a:extLst>
            <a:ext uri="{FF2B5EF4-FFF2-40B4-BE49-F238E27FC236}">
              <a16:creationId xmlns:a16="http://schemas.microsoft.com/office/drawing/2014/main" id="{CD6C7F93-9ED0-4C0A-9448-C3CC4EA523A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23" name="Line 380">
          <a:extLst>
            <a:ext uri="{FF2B5EF4-FFF2-40B4-BE49-F238E27FC236}">
              <a16:creationId xmlns:a16="http://schemas.microsoft.com/office/drawing/2014/main" id="{E2978A39-EE8E-4284-AC57-E9BA502CF61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24" name="Line 381">
          <a:extLst>
            <a:ext uri="{FF2B5EF4-FFF2-40B4-BE49-F238E27FC236}">
              <a16:creationId xmlns:a16="http://schemas.microsoft.com/office/drawing/2014/main" id="{35CD9CD2-7A31-413F-9BA6-A97A04A4ED2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25" name="Line 382">
          <a:extLst>
            <a:ext uri="{FF2B5EF4-FFF2-40B4-BE49-F238E27FC236}">
              <a16:creationId xmlns:a16="http://schemas.microsoft.com/office/drawing/2014/main" id="{61F3585C-59C9-4FD1-ACF1-2F6F77A4199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26" name="Line 383">
          <a:extLst>
            <a:ext uri="{FF2B5EF4-FFF2-40B4-BE49-F238E27FC236}">
              <a16:creationId xmlns:a16="http://schemas.microsoft.com/office/drawing/2014/main" id="{7B4F4BC0-C2C4-441B-8443-5D8F22DAEE5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27" name="Line 384">
          <a:extLst>
            <a:ext uri="{FF2B5EF4-FFF2-40B4-BE49-F238E27FC236}">
              <a16:creationId xmlns:a16="http://schemas.microsoft.com/office/drawing/2014/main" id="{309FB216-1827-41A0-81C8-CF894D8FFE4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28" name="Line 385">
          <a:extLst>
            <a:ext uri="{FF2B5EF4-FFF2-40B4-BE49-F238E27FC236}">
              <a16:creationId xmlns:a16="http://schemas.microsoft.com/office/drawing/2014/main" id="{09CB9622-C76C-4F38-9CEB-7FAFC614870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29" name="Line 386">
          <a:extLst>
            <a:ext uri="{FF2B5EF4-FFF2-40B4-BE49-F238E27FC236}">
              <a16:creationId xmlns:a16="http://schemas.microsoft.com/office/drawing/2014/main" id="{23B1A741-4EC5-4C07-B6C8-8B5D703870B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30" name="Line 387">
          <a:extLst>
            <a:ext uri="{FF2B5EF4-FFF2-40B4-BE49-F238E27FC236}">
              <a16:creationId xmlns:a16="http://schemas.microsoft.com/office/drawing/2014/main" id="{AD70783C-7A3A-47FC-8D3A-D1994D7C677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31" name="Line 388">
          <a:extLst>
            <a:ext uri="{FF2B5EF4-FFF2-40B4-BE49-F238E27FC236}">
              <a16:creationId xmlns:a16="http://schemas.microsoft.com/office/drawing/2014/main" id="{8BF51F0C-7CA8-4604-97C2-8B3349E6275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32" name="Line 389">
          <a:extLst>
            <a:ext uri="{FF2B5EF4-FFF2-40B4-BE49-F238E27FC236}">
              <a16:creationId xmlns:a16="http://schemas.microsoft.com/office/drawing/2014/main" id="{DE51EE77-E4BD-47C8-94C7-1908C0BB682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33" name="Line 390">
          <a:extLst>
            <a:ext uri="{FF2B5EF4-FFF2-40B4-BE49-F238E27FC236}">
              <a16:creationId xmlns:a16="http://schemas.microsoft.com/office/drawing/2014/main" id="{E5D77A3D-600B-46F9-B6B8-586F052C696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34" name="Line 391">
          <a:extLst>
            <a:ext uri="{FF2B5EF4-FFF2-40B4-BE49-F238E27FC236}">
              <a16:creationId xmlns:a16="http://schemas.microsoft.com/office/drawing/2014/main" id="{762AA1C8-CF91-43E7-BDAD-128BA04C85E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35" name="Line 392">
          <a:extLst>
            <a:ext uri="{FF2B5EF4-FFF2-40B4-BE49-F238E27FC236}">
              <a16:creationId xmlns:a16="http://schemas.microsoft.com/office/drawing/2014/main" id="{B964DF86-A4B9-4B80-96E7-FDDDD8425AE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36" name="Line 393">
          <a:extLst>
            <a:ext uri="{FF2B5EF4-FFF2-40B4-BE49-F238E27FC236}">
              <a16:creationId xmlns:a16="http://schemas.microsoft.com/office/drawing/2014/main" id="{EA142FBA-C923-4C15-AE73-B4FEDE2CE64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37" name="Line 394">
          <a:extLst>
            <a:ext uri="{FF2B5EF4-FFF2-40B4-BE49-F238E27FC236}">
              <a16:creationId xmlns:a16="http://schemas.microsoft.com/office/drawing/2014/main" id="{5D41485B-F547-44C1-A213-532C23E9F20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38" name="Line 395">
          <a:extLst>
            <a:ext uri="{FF2B5EF4-FFF2-40B4-BE49-F238E27FC236}">
              <a16:creationId xmlns:a16="http://schemas.microsoft.com/office/drawing/2014/main" id="{1A11E841-DE9D-41F2-AA16-3EAD437817F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39" name="Line 396">
          <a:extLst>
            <a:ext uri="{FF2B5EF4-FFF2-40B4-BE49-F238E27FC236}">
              <a16:creationId xmlns:a16="http://schemas.microsoft.com/office/drawing/2014/main" id="{FD42DFB0-1994-4784-BFDA-20D81452768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40" name="Line 397">
          <a:extLst>
            <a:ext uri="{FF2B5EF4-FFF2-40B4-BE49-F238E27FC236}">
              <a16:creationId xmlns:a16="http://schemas.microsoft.com/office/drawing/2014/main" id="{0F35A9EB-9073-4A5D-9FD8-A498515E1BF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41" name="Line 398">
          <a:extLst>
            <a:ext uri="{FF2B5EF4-FFF2-40B4-BE49-F238E27FC236}">
              <a16:creationId xmlns:a16="http://schemas.microsoft.com/office/drawing/2014/main" id="{D130F1B2-5D6D-4C58-827A-660F57ED805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42" name="Line 399">
          <a:extLst>
            <a:ext uri="{FF2B5EF4-FFF2-40B4-BE49-F238E27FC236}">
              <a16:creationId xmlns:a16="http://schemas.microsoft.com/office/drawing/2014/main" id="{FE3E5C83-509D-41E8-9CCD-637BFBA2E14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43" name="Line 400">
          <a:extLst>
            <a:ext uri="{FF2B5EF4-FFF2-40B4-BE49-F238E27FC236}">
              <a16:creationId xmlns:a16="http://schemas.microsoft.com/office/drawing/2014/main" id="{7DF9AD20-642D-4FC2-AC4D-E81B7E4FE0C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44" name="Line 401">
          <a:extLst>
            <a:ext uri="{FF2B5EF4-FFF2-40B4-BE49-F238E27FC236}">
              <a16:creationId xmlns:a16="http://schemas.microsoft.com/office/drawing/2014/main" id="{925E32C6-B31A-4CAF-8337-2D3EC2EB1DA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45" name="Line 402">
          <a:extLst>
            <a:ext uri="{FF2B5EF4-FFF2-40B4-BE49-F238E27FC236}">
              <a16:creationId xmlns:a16="http://schemas.microsoft.com/office/drawing/2014/main" id="{FE7E1A6D-83C5-454A-A13D-5447BB9E1E5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46" name="Line 404">
          <a:extLst>
            <a:ext uri="{FF2B5EF4-FFF2-40B4-BE49-F238E27FC236}">
              <a16:creationId xmlns:a16="http://schemas.microsoft.com/office/drawing/2014/main" id="{0973C85D-9775-4E78-9C4C-CDC12AE335D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47" name="Line 405">
          <a:extLst>
            <a:ext uri="{FF2B5EF4-FFF2-40B4-BE49-F238E27FC236}">
              <a16:creationId xmlns:a16="http://schemas.microsoft.com/office/drawing/2014/main" id="{D6FAF938-3A97-4B46-9982-275B0FDBC84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48" name="Line 406">
          <a:extLst>
            <a:ext uri="{FF2B5EF4-FFF2-40B4-BE49-F238E27FC236}">
              <a16:creationId xmlns:a16="http://schemas.microsoft.com/office/drawing/2014/main" id="{CA640616-5A61-4FC9-AD5E-0D4774246FB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49" name="Line 407">
          <a:extLst>
            <a:ext uri="{FF2B5EF4-FFF2-40B4-BE49-F238E27FC236}">
              <a16:creationId xmlns:a16="http://schemas.microsoft.com/office/drawing/2014/main" id="{1B165F56-77C1-4CBE-9717-0403A6A1D2E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50" name="Line 408">
          <a:extLst>
            <a:ext uri="{FF2B5EF4-FFF2-40B4-BE49-F238E27FC236}">
              <a16:creationId xmlns:a16="http://schemas.microsoft.com/office/drawing/2014/main" id="{BEF9E22D-266F-4E95-AB37-958170BAF09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51" name="Line 409">
          <a:extLst>
            <a:ext uri="{FF2B5EF4-FFF2-40B4-BE49-F238E27FC236}">
              <a16:creationId xmlns:a16="http://schemas.microsoft.com/office/drawing/2014/main" id="{86BCAC70-0968-4616-A280-C2A64A68047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52" name="Line 410">
          <a:extLst>
            <a:ext uri="{FF2B5EF4-FFF2-40B4-BE49-F238E27FC236}">
              <a16:creationId xmlns:a16="http://schemas.microsoft.com/office/drawing/2014/main" id="{63B87FCA-8888-4AFE-8599-05D08255C1D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53" name="Line 411">
          <a:extLst>
            <a:ext uri="{FF2B5EF4-FFF2-40B4-BE49-F238E27FC236}">
              <a16:creationId xmlns:a16="http://schemas.microsoft.com/office/drawing/2014/main" id="{FB6FC87B-47B5-4FF1-AD87-035E10FE8B7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54" name="Line 412">
          <a:extLst>
            <a:ext uri="{FF2B5EF4-FFF2-40B4-BE49-F238E27FC236}">
              <a16:creationId xmlns:a16="http://schemas.microsoft.com/office/drawing/2014/main" id="{2C351413-CFD7-42CA-8D32-78BF07CD11A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55" name="Line 413">
          <a:extLst>
            <a:ext uri="{FF2B5EF4-FFF2-40B4-BE49-F238E27FC236}">
              <a16:creationId xmlns:a16="http://schemas.microsoft.com/office/drawing/2014/main" id="{2CBA3F54-9E7F-4CFC-9A37-73257B56409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56" name="Line 414">
          <a:extLst>
            <a:ext uri="{FF2B5EF4-FFF2-40B4-BE49-F238E27FC236}">
              <a16:creationId xmlns:a16="http://schemas.microsoft.com/office/drawing/2014/main" id="{ED772CB4-936D-4E2C-895E-102A9E92FED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57" name="Line 415">
          <a:extLst>
            <a:ext uri="{FF2B5EF4-FFF2-40B4-BE49-F238E27FC236}">
              <a16:creationId xmlns:a16="http://schemas.microsoft.com/office/drawing/2014/main" id="{8436FFC0-A06D-4E09-BDF0-6014CDD87BB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58" name="Line 416">
          <a:extLst>
            <a:ext uri="{FF2B5EF4-FFF2-40B4-BE49-F238E27FC236}">
              <a16:creationId xmlns:a16="http://schemas.microsoft.com/office/drawing/2014/main" id="{67240009-C4A2-4F9E-829D-D21398C250F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59" name="Line 417">
          <a:extLst>
            <a:ext uri="{FF2B5EF4-FFF2-40B4-BE49-F238E27FC236}">
              <a16:creationId xmlns:a16="http://schemas.microsoft.com/office/drawing/2014/main" id="{C6047B8C-E380-45D8-95C4-906A1A8B875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60" name="Line 418">
          <a:extLst>
            <a:ext uri="{FF2B5EF4-FFF2-40B4-BE49-F238E27FC236}">
              <a16:creationId xmlns:a16="http://schemas.microsoft.com/office/drawing/2014/main" id="{4B4E4F61-33EE-4859-AF10-F1F85A7C140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61" name="Line 419">
          <a:extLst>
            <a:ext uri="{FF2B5EF4-FFF2-40B4-BE49-F238E27FC236}">
              <a16:creationId xmlns:a16="http://schemas.microsoft.com/office/drawing/2014/main" id="{5BDB0F97-808F-4CCF-8B27-32056A013A0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62" name="Line 420">
          <a:extLst>
            <a:ext uri="{FF2B5EF4-FFF2-40B4-BE49-F238E27FC236}">
              <a16:creationId xmlns:a16="http://schemas.microsoft.com/office/drawing/2014/main" id="{F59D8A1C-8614-4D2B-895A-7500FD444BC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63" name="Line 421">
          <a:extLst>
            <a:ext uri="{FF2B5EF4-FFF2-40B4-BE49-F238E27FC236}">
              <a16:creationId xmlns:a16="http://schemas.microsoft.com/office/drawing/2014/main" id="{5C2A0EAB-1BC5-4552-89C4-07ED502B5BC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64" name="Line 422">
          <a:extLst>
            <a:ext uri="{FF2B5EF4-FFF2-40B4-BE49-F238E27FC236}">
              <a16:creationId xmlns:a16="http://schemas.microsoft.com/office/drawing/2014/main" id="{834EA7F8-43E7-4336-8AC9-3842C258A4D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65" name="Line 423">
          <a:extLst>
            <a:ext uri="{FF2B5EF4-FFF2-40B4-BE49-F238E27FC236}">
              <a16:creationId xmlns:a16="http://schemas.microsoft.com/office/drawing/2014/main" id="{BDF51326-F24A-4EF7-9231-210D9015008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66" name="Line 424">
          <a:extLst>
            <a:ext uri="{FF2B5EF4-FFF2-40B4-BE49-F238E27FC236}">
              <a16:creationId xmlns:a16="http://schemas.microsoft.com/office/drawing/2014/main" id="{38839464-00E0-409D-8736-358564E059E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67" name="Line 425">
          <a:extLst>
            <a:ext uri="{FF2B5EF4-FFF2-40B4-BE49-F238E27FC236}">
              <a16:creationId xmlns:a16="http://schemas.microsoft.com/office/drawing/2014/main" id="{A5FB442C-3785-45B8-84B8-A7DA6E44E67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68" name="Line 426">
          <a:extLst>
            <a:ext uri="{FF2B5EF4-FFF2-40B4-BE49-F238E27FC236}">
              <a16:creationId xmlns:a16="http://schemas.microsoft.com/office/drawing/2014/main" id="{FAE3C18C-D5EA-4AAB-8C71-A4CD663D43C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69" name="Line 427">
          <a:extLst>
            <a:ext uri="{FF2B5EF4-FFF2-40B4-BE49-F238E27FC236}">
              <a16:creationId xmlns:a16="http://schemas.microsoft.com/office/drawing/2014/main" id="{B9180FB1-FEB2-4A2F-91C5-AA2A12F92AC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70" name="Line 428">
          <a:extLst>
            <a:ext uri="{FF2B5EF4-FFF2-40B4-BE49-F238E27FC236}">
              <a16:creationId xmlns:a16="http://schemas.microsoft.com/office/drawing/2014/main" id="{2D3F61DF-85F7-460E-A942-333A8EA6914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71" name="Line 429">
          <a:extLst>
            <a:ext uri="{FF2B5EF4-FFF2-40B4-BE49-F238E27FC236}">
              <a16:creationId xmlns:a16="http://schemas.microsoft.com/office/drawing/2014/main" id="{1AEF8469-2393-4E87-AEFB-80AB1A377D7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72" name="Line 430">
          <a:extLst>
            <a:ext uri="{FF2B5EF4-FFF2-40B4-BE49-F238E27FC236}">
              <a16:creationId xmlns:a16="http://schemas.microsoft.com/office/drawing/2014/main" id="{CE482E6A-5986-4331-AC02-0DFD16D7874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73" name="Line 431">
          <a:extLst>
            <a:ext uri="{FF2B5EF4-FFF2-40B4-BE49-F238E27FC236}">
              <a16:creationId xmlns:a16="http://schemas.microsoft.com/office/drawing/2014/main" id="{AC3F626D-CAED-48FD-8BAC-A8DAD5FE39A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74" name="Line 432">
          <a:extLst>
            <a:ext uri="{FF2B5EF4-FFF2-40B4-BE49-F238E27FC236}">
              <a16:creationId xmlns:a16="http://schemas.microsoft.com/office/drawing/2014/main" id="{A78F5598-853C-4A77-8071-04C4D8A2AE0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75" name="Line 433">
          <a:extLst>
            <a:ext uri="{FF2B5EF4-FFF2-40B4-BE49-F238E27FC236}">
              <a16:creationId xmlns:a16="http://schemas.microsoft.com/office/drawing/2014/main" id="{A7925239-7765-4BB9-B1C0-6F19C2C275C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76" name="Line 434">
          <a:extLst>
            <a:ext uri="{FF2B5EF4-FFF2-40B4-BE49-F238E27FC236}">
              <a16:creationId xmlns:a16="http://schemas.microsoft.com/office/drawing/2014/main" id="{968316AC-75F5-476D-9A43-B70C18BE507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77" name="Line 435">
          <a:extLst>
            <a:ext uri="{FF2B5EF4-FFF2-40B4-BE49-F238E27FC236}">
              <a16:creationId xmlns:a16="http://schemas.microsoft.com/office/drawing/2014/main" id="{333B8242-8F35-41B8-93DF-7A1F35A9B5F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78" name="Line 436">
          <a:extLst>
            <a:ext uri="{FF2B5EF4-FFF2-40B4-BE49-F238E27FC236}">
              <a16:creationId xmlns:a16="http://schemas.microsoft.com/office/drawing/2014/main" id="{EB42AE19-11F2-435C-AC86-297EC7AE7C9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79" name="Line 437">
          <a:extLst>
            <a:ext uri="{FF2B5EF4-FFF2-40B4-BE49-F238E27FC236}">
              <a16:creationId xmlns:a16="http://schemas.microsoft.com/office/drawing/2014/main" id="{5AAA351B-276B-4521-9954-7B13A120610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80" name="Line 438">
          <a:extLst>
            <a:ext uri="{FF2B5EF4-FFF2-40B4-BE49-F238E27FC236}">
              <a16:creationId xmlns:a16="http://schemas.microsoft.com/office/drawing/2014/main" id="{42675178-7903-45A0-B3C1-D8E20E1135D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81" name="Line 439">
          <a:extLst>
            <a:ext uri="{FF2B5EF4-FFF2-40B4-BE49-F238E27FC236}">
              <a16:creationId xmlns:a16="http://schemas.microsoft.com/office/drawing/2014/main" id="{7CE1FE8B-50F8-43DC-8EDE-B115CA07061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82" name="Line 440">
          <a:extLst>
            <a:ext uri="{FF2B5EF4-FFF2-40B4-BE49-F238E27FC236}">
              <a16:creationId xmlns:a16="http://schemas.microsoft.com/office/drawing/2014/main" id="{68F1A22A-BE6B-428A-940C-1F1BC840279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83" name="Line 441">
          <a:extLst>
            <a:ext uri="{FF2B5EF4-FFF2-40B4-BE49-F238E27FC236}">
              <a16:creationId xmlns:a16="http://schemas.microsoft.com/office/drawing/2014/main" id="{F7302217-5D35-4394-95B5-89C96B2CA1C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84" name="Line 442">
          <a:extLst>
            <a:ext uri="{FF2B5EF4-FFF2-40B4-BE49-F238E27FC236}">
              <a16:creationId xmlns:a16="http://schemas.microsoft.com/office/drawing/2014/main" id="{85944399-A158-4F0A-BF91-841D7541465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85" name="Line 443">
          <a:extLst>
            <a:ext uri="{FF2B5EF4-FFF2-40B4-BE49-F238E27FC236}">
              <a16:creationId xmlns:a16="http://schemas.microsoft.com/office/drawing/2014/main" id="{B6D30183-09A9-4DB3-9EE8-8EB1031AFEB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86" name="Line 444">
          <a:extLst>
            <a:ext uri="{FF2B5EF4-FFF2-40B4-BE49-F238E27FC236}">
              <a16:creationId xmlns:a16="http://schemas.microsoft.com/office/drawing/2014/main" id="{10A966CD-3A8F-493B-97DB-26B30C4E001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87" name="Line 445">
          <a:extLst>
            <a:ext uri="{FF2B5EF4-FFF2-40B4-BE49-F238E27FC236}">
              <a16:creationId xmlns:a16="http://schemas.microsoft.com/office/drawing/2014/main" id="{EC87AC4C-DFC0-4945-911C-80389A52AEC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88" name="Line 446">
          <a:extLst>
            <a:ext uri="{FF2B5EF4-FFF2-40B4-BE49-F238E27FC236}">
              <a16:creationId xmlns:a16="http://schemas.microsoft.com/office/drawing/2014/main" id="{EE9B2BA1-4E7E-4B73-95C3-4A17DECD96B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89" name="Line 447">
          <a:extLst>
            <a:ext uri="{FF2B5EF4-FFF2-40B4-BE49-F238E27FC236}">
              <a16:creationId xmlns:a16="http://schemas.microsoft.com/office/drawing/2014/main" id="{97A0C37B-EC65-4971-8B0D-3693CA9D50C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90" name="Line 448">
          <a:extLst>
            <a:ext uri="{FF2B5EF4-FFF2-40B4-BE49-F238E27FC236}">
              <a16:creationId xmlns:a16="http://schemas.microsoft.com/office/drawing/2014/main" id="{659E4108-E0D3-4640-BDEB-6D010F3039B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91" name="Line 449">
          <a:extLst>
            <a:ext uri="{FF2B5EF4-FFF2-40B4-BE49-F238E27FC236}">
              <a16:creationId xmlns:a16="http://schemas.microsoft.com/office/drawing/2014/main" id="{53303465-B127-4627-8F35-41B0FD335A9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92" name="Line 450">
          <a:extLst>
            <a:ext uri="{FF2B5EF4-FFF2-40B4-BE49-F238E27FC236}">
              <a16:creationId xmlns:a16="http://schemas.microsoft.com/office/drawing/2014/main" id="{CA894CE1-7C96-42E2-A837-739B5F4209A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93" name="Line 451">
          <a:extLst>
            <a:ext uri="{FF2B5EF4-FFF2-40B4-BE49-F238E27FC236}">
              <a16:creationId xmlns:a16="http://schemas.microsoft.com/office/drawing/2014/main" id="{F00FE3AA-1986-4520-A920-4A66B73A694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94" name="Line 452">
          <a:extLst>
            <a:ext uri="{FF2B5EF4-FFF2-40B4-BE49-F238E27FC236}">
              <a16:creationId xmlns:a16="http://schemas.microsoft.com/office/drawing/2014/main" id="{D6198068-4162-4C61-BCB7-537122BE6AA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95" name="Line 453">
          <a:extLst>
            <a:ext uri="{FF2B5EF4-FFF2-40B4-BE49-F238E27FC236}">
              <a16:creationId xmlns:a16="http://schemas.microsoft.com/office/drawing/2014/main" id="{7DDB5B41-7A24-4143-8D44-11FC130630E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96" name="Line 454">
          <a:extLst>
            <a:ext uri="{FF2B5EF4-FFF2-40B4-BE49-F238E27FC236}">
              <a16:creationId xmlns:a16="http://schemas.microsoft.com/office/drawing/2014/main" id="{47C93B21-1C21-4AA5-B715-128726C7827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97" name="Line 455">
          <a:extLst>
            <a:ext uri="{FF2B5EF4-FFF2-40B4-BE49-F238E27FC236}">
              <a16:creationId xmlns:a16="http://schemas.microsoft.com/office/drawing/2014/main" id="{009A02E1-4744-481B-BF67-1CD5E3800F4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98" name="Line 456">
          <a:extLst>
            <a:ext uri="{FF2B5EF4-FFF2-40B4-BE49-F238E27FC236}">
              <a16:creationId xmlns:a16="http://schemas.microsoft.com/office/drawing/2014/main" id="{54F8DA27-AE36-4B60-A4C4-4D35DFEBC98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499" name="Line 457">
          <a:extLst>
            <a:ext uri="{FF2B5EF4-FFF2-40B4-BE49-F238E27FC236}">
              <a16:creationId xmlns:a16="http://schemas.microsoft.com/office/drawing/2014/main" id="{B29E5420-94FA-4102-BED1-C6038240DAE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00" name="Line 458">
          <a:extLst>
            <a:ext uri="{FF2B5EF4-FFF2-40B4-BE49-F238E27FC236}">
              <a16:creationId xmlns:a16="http://schemas.microsoft.com/office/drawing/2014/main" id="{1BC4C2C3-EC88-4F33-9FE4-25F7BDBE929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01" name="Line 459">
          <a:extLst>
            <a:ext uri="{FF2B5EF4-FFF2-40B4-BE49-F238E27FC236}">
              <a16:creationId xmlns:a16="http://schemas.microsoft.com/office/drawing/2014/main" id="{456C38CA-768B-4A0F-934D-D9F0857C272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02" name="Line 460">
          <a:extLst>
            <a:ext uri="{FF2B5EF4-FFF2-40B4-BE49-F238E27FC236}">
              <a16:creationId xmlns:a16="http://schemas.microsoft.com/office/drawing/2014/main" id="{E58DAC0C-3406-4F3A-97E4-475776438B6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03" name="Line 461">
          <a:extLst>
            <a:ext uri="{FF2B5EF4-FFF2-40B4-BE49-F238E27FC236}">
              <a16:creationId xmlns:a16="http://schemas.microsoft.com/office/drawing/2014/main" id="{363BE65B-2B55-4E54-8199-6FBC74E81DB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04" name="Line 462">
          <a:extLst>
            <a:ext uri="{FF2B5EF4-FFF2-40B4-BE49-F238E27FC236}">
              <a16:creationId xmlns:a16="http://schemas.microsoft.com/office/drawing/2014/main" id="{05193989-FB88-4504-BE6E-C235B0D9091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05" name="Line 463">
          <a:extLst>
            <a:ext uri="{FF2B5EF4-FFF2-40B4-BE49-F238E27FC236}">
              <a16:creationId xmlns:a16="http://schemas.microsoft.com/office/drawing/2014/main" id="{AD66EA03-B17B-46AB-A781-02EB44277F1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06" name="Line 464">
          <a:extLst>
            <a:ext uri="{FF2B5EF4-FFF2-40B4-BE49-F238E27FC236}">
              <a16:creationId xmlns:a16="http://schemas.microsoft.com/office/drawing/2014/main" id="{CD8161D5-74C6-4091-B9E5-A2C127FBEAF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07" name="Line 465">
          <a:extLst>
            <a:ext uri="{FF2B5EF4-FFF2-40B4-BE49-F238E27FC236}">
              <a16:creationId xmlns:a16="http://schemas.microsoft.com/office/drawing/2014/main" id="{C50C1C0F-5812-48B2-99AF-BBB71497234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08" name="Line 466">
          <a:extLst>
            <a:ext uri="{FF2B5EF4-FFF2-40B4-BE49-F238E27FC236}">
              <a16:creationId xmlns:a16="http://schemas.microsoft.com/office/drawing/2014/main" id="{0B8E4ABF-1203-4819-AFE4-D523741EA23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09" name="Line 467">
          <a:extLst>
            <a:ext uri="{FF2B5EF4-FFF2-40B4-BE49-F238E27FC236}">
              <a16:creationId xmlns:a16="http://schemas.microsoft.com/office/drawing/2014/main" id="{16B68D24-7860-4EA1-A027-24BC49C71C7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10" name="Line 468">
          <a:extLst>
            <a:ext uri="{FF2B5EF4-FFF2-40B4-BE49-F238E27FC236}">
              <a16:creationId xmlns:a16="http://schemas.microsoft.com/office/drawing/2014/main" id="{10BB4B51-6477-40C3-BF2F-6C9E1EA5E26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11" name="Line 469">
          <a:extLst>
            <a:ext uri="{FF2B5EF4-FFF2-40B4-BE49-F238E27FC236}">
              <a16:creationId xmlns:a16="http://schemas.microsoft.com/office/drawing/2014/main" id="{0BE39F8E-7C30-4722-BC12-0A4B92C18A6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12" name="Line 470">
          <a:extLst>
            <a:ext uri="{FF2B5EF4-FFF2-40B4-BE49-F238E27FC236}">
              <a16:creationId xmlns:a16="http://schemas.microsoft.com/office/drawing/2014/main" id="{67D6CCD3-955C-488E-AE9C-272571F5EFB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13" name="Line 471">
          <a:extLst>
            <a:ext uri="{FF2B5EF4-FFF2-40B4-BE49-F238E27FC236}">
              <a16:creationId xmlns:a16="http://schemas.microsoft.com/office/drawing/2014/main" id="{3AFB6D85-116F-4139-A184-12E893DBEFC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14" name="Line 472">
          <a:extLst>
            <a:ext uri="{FF2B5EF4-FFF2-40B4-BE49-F238E27FC236}">
              <a16:creationId xmlns:a16="http://schemas.microsoft.com/office/drawing/2014/main" id="{DFC485D0-0966-4168-9A4A-BC19F9163A0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15" name="Line 473">
          <a:extLst>
            <a:ext uri="{FF2B5EF4-FFF2-40B4-BE49-F238E27FC236}">
              <a16:creationId xmlns:a16="http://schemas.microsoft.com/office/drawing/2014/main" id="{3298B697-C4A6-4F07-A5F2-B6AA0D19196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16" name="Line 474">
          <a:extLst>
            <a:ext uri="{FF2B5EF4-FFF2-40B4-BE49-F238E27FC236}">
              <a16:creationId xmlns:a16="http://schemas.microsoft.com/office/drawing/2014/main" id="{CEC0C0B2-9963-4AEF-B969-3157960FE29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17" name="Line 475">
          <a:extLst>
            <a:ext uri="{FF2B5EF4-FFF2-40B4-BE49-F238E27FC236}">
              <a16:creationId xmlns:a16="http://schemas.microsoft.com/office/drawing/2014/main" id="{54E89100-050E-4F56-B555-D92A2A007BC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7518" name="Line 403">
          <a:extLst>
            <a:ext uri="{FF2B5EF4-FFF2-40B4-BE49-F238E27FC236}">
              <a16:creationId xmlns:a16="http://schemas.microsoft.com/office/drawing/2014/main" id="{F9AADCAC-15AD-43F2-8B5C-877478F0F43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0</xdr:colOff>
      <xdr:row>4</xdr:row>
      <xdr:rowOff>0</xdr:rowOff>
    </xdr:to>
    <xdr:sp macro="" textlink="">
      <xdr:nvSpPr>
        <xdr:cNvPr id="3868067" name="Line 1">
          <a:extLst>
            <a:ext uri="{FF2B5EF4-FFF2-40B4-BE49-F238E27FC236}">
              <a16:creationId xmlns:a16="http://schemas.microsoft.com/office/drawing/2014/main" id="{3A3C9082-05D7-44F1-BF8E-E619A488DAA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68" name="Line 2">
          <a:extLst>
            <a:ext uri="{FF2B5EF4-FFF2-40B4-BE49-F238E27FC236}">
              <a16:creationId xmlns:a16="http://schemas.microsoft.com/office/drawing/2014/main" id="{FD7383DC-56AF-4E05-AF3C-665A2E1C5DF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69" name="Line 3">
          <a:extLst>
            <a:ext uri="{FF2B5EF4-FFF2-40B4-BE49-F238E27FC236}">
              <a16:creationId xmlns:a16="http://schemas.microsoft.com/office/drawing/2014/main" id="{16BFC065-F14A-4ED6-B1F8-AFDDFE3419D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70" name="Line 4">
          <a:extLst>
            <a:ext uri="{FF2B5EF4-FFF2-40B4-BE49-F238E27FC236}">
              <a16:creationId xmlns:a16="http://schemas.microsoft.com/office/drawing/2014/main" id="{A79F5257-C2B6-4B46-BE9E-9942ECEF626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71" name="Line 5">
          <a:extLst>
            <a:ext uri="{FF2B5EF4-FFF2-40B4-BE49-F238E27FC236}">
              <a16:creationId xmlns:a16="http://schemas.microsoft.com/office/drawing/2014/main" id="{4B103FAF-E6FE-42ED-8308-0515DAB9D09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72" name="Line 6">
          <a:extLst>
            <a:ext uri="{FF2B5EF4-FFF2-40B4-BE49-F238E27FC236}">
              <a16:creationId xmlns:a16="http://schemas.microsoft.com/office/drawing/2014/main" id="{C942EDB0-8994-400E-8A5D-1616E8B809D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73" name="Line 7">
          <a:extLst>
            <a:ext uri="{FF2B5EF4-FFF2-40B4-BE49-F238E27FC236}">
              <a16:creationId xmlns:a16="http://schemas.microsoft.com/office/drawing/2014/main" id="{4BED9AB8-BF3B-47E3-9FDD-A2999352087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74" name="Line 8">
          <a:extLst>
            <a:ext uri="{FF2B5EF4-FFF2-40B4-BE49-F238E27FC236}">
              <a16:creationId xmlns:a16="http://schemas.microsoft.com/office/drawing/2014/main" id="{6638EB4F-33C8-4DAE-B8D8-1B6B3468999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75" name="Line 9">
          <a:extLst>
            <a:ext uri="{FF2B5EF4-FFF2-40B4-BE49-F238E27FC236}">
              <a16:creationId xmlns:a16="http://schemas.microsoft.com/office/drawing/2014/main" id="{6EF15333-76CD-442E-9F4F-FEFB289006C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76" name="Line 10">
          <a:extLst>
            <a:ext uri="{FF2B5EF4-FFF2-40B4-BE49-F238E27FC236}">
              <a16:creationId xmlns:a16="http://schemas.microsoft.com/office/drawing/2014/main" id="{DF822D4F-82A6-4433-974C-6D02FEAE576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77" name="Line 11">
          <a:extLst>
            <a:ext uri="{FF2B5EF4-FFF2-40B4-BE49-F238E27FC236}">
              <a16:creationId xmlns:a16="http://schemas.microsoft.com/office/drawing/2014/main" id="{CFA0BC66-E22F-4A82-97E1-856D73DCC4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78" name="Line 12">
          <a:extLst>
            <a:ext uri="{FF2B5EF4-FFF2-40B4-BE49-F238E27FC236}">
              <a16:creationId xmlns:a16="http://schemas.microsoft.com/office/drawing/2014/main" id="{E720518E-23E3-4C2F-B604-514A3C80F33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79" name="Line 13">
          <a:extLst>
            <a:ext uri="{FF2B5EF4-FFF2-40B4-BE49-F238E27FC236}">
              <a16:creationId xmlns:a16="http://schemas.microsoft.com/office/drawing/2014/main" id="{2BF51A4E-36A9-438D-BDAB-5AE765BA62F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80" name="Line 14">
          <a:extLst>
            <a:ext uri="{FF2B5EF4-FFF2-40B4-BE49-F238E27FC236}">
              <a16:creationId xmlns:a16="http://schemas.microsoft.com/office/drawing/2014/main" id="{1738A120-E8E2-4086-BE41-E9B3E47DD40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81" name="Line 15">
          <a:extLst>
            <a:ext uri="{FF2B5EF4-FFF2-40B4-BE49-F238E27FC236}">
              <a16:creationId xmlns:a16="http://schemas.microsoft.com/office/drawing/2014/main" id="{EA0C877B-52ED-4C6D-BD43-B7C94A4C6EB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82" name="Line 16">
          <a:extLst>
            <a:ext uri="{FF2B5EF4-FFF2-40B4-BE49-F238E27FC236}">
              <a16:creationId xmlns:a16="http://schemas.microsoft.com/office/drawing/2014/main" id="{F1DE84ED-5795-44EB-A400-36CB8694FB2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83" name="Line 17">
          <a:extLst>
            <a:ext uri="{FF2B5EF4-FFF2-40B4-BE49-F238E27FC236}">
              <a16:creationId xmlns:a16="http://schemas.microsoft.com/office/drawing/2014/main" id="{90DF9DF5-ED45-4DCB-8690-EB2D4DC2794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84" name="Line 18">
          <a:extLst>
            <a:ext uri="{FF2B5EF4-FFF2-40B4-BE49-F238E27FC236}">
              <a16:creationId xmlns:a16="http://schemas.microsoft.com/office/drawing/2014/main" id="{AC50CCA5-73D8-4DB2-9A8E-EC9A3CE0FF1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85" name="Line 19">
          <a:extLst>
            <a:ext uri="{FF2B5EF4-FFF2-40B4-BE49-F238E27FC236}">
              <a16:creationId xmlns:a16="http://schemas.microsoft.com/office/drawing/2014/main" id="{0056129C-7F21-4CD7-AC0E-2C705D6DD1F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86" name="Line 20">
          <a:extLst>
            <a:ext uri="{FF2B5EF4-FFF2-40B4-BE49-F238E27FC236}">
              <a16:creationId xmlns:a16="http://schemas.microsoft.com/office/drawing/2014/main" id="{8F3E7271-AC2D-4B2F-8117-4A8F5138822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87" name="Line 21">
          <a:extLst>
            <a:ext uri="{FF2B5EF4-FFF2-40B4-BE49-F238E27FC236}">
              <a16:creationId xmlns:a16="http://schemas.microsoft.com/office/drawing/2014/main" id="{61F0972F-FD7A-4D45-B8EF-56126136B85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88" name="Line 22">
          <a:extLst>
            <a:ext uri="{FF2B5EF4-FFF2-40B4-BE49-F238E27FC236}">
              <a16:creationId xmlns:a16="http://schemas.microsoft.com/office/drawing/2014/main" id="{191EBA73-2D16-47A4-ABBB-363C739FB51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89" name="Line 23">
          <a:extLst>
            <a:ext uri="{FF2B5EF4-FFF2-40B4-BE49-F238E27FC236}">
              <a16:creationId xmlns:a16="http://schemas.microsoft.com/office/drawing/2014/main" id="{B3A56F92-AECA-44F8-BAB2-49ABEDC0621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90" name="Line 24">
          <a:extLst>
            <a:ext uri="{FF2B5EF4-FFF2-40B4-BE49-F238E27FC236}">
              <a16:creationId xmlns:a16="http://schemas.microsoft.com/office/drawing/2014/main" id="{464D8EF1-96AB-487D-BDAE-ADDD9B95A38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91" name="Line 25">
          <a:extLst>
            <a:ext uri="{FF2B5EF4-FFF2-40B4-BE49-F238E27FC236}">
              <a16:creationId xmlns:a16="http://schemas.microsoft.com/office/drawing/2014/main" id="{E66EAA19-019D-4C32-81F0-663EE50FECF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92" name="Line 26">
          <a:extLst>
            <a:ext uri="{FF2B5EF4-FFF2-40B4-BE49-F238E27FC236}">
              <a16:creationId xmlns:a16="http://schemas.microsoft.com/office/drawing/2014/main" id="{CB7DD0F5-1099-4870-AF69-8009E0618A1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93" name="Line 27">
          <a:extLst>
            <a:ext uri="{FF2B5EF4-FFF2-40B4-BE49-F238E27FC236}">
              <a16:creationId xmlns:a16="http://schemas.microsoft.com/office/drawing/2014/main" id="{34A2A875-5861-4F2B-8472-4D3FA7F511C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94" name="Line 28">
          <a:extLst>
            <a:ext uri="{FF2B5EF4-FFF2-40B4-BE49-F238E27FC236}">
              <a16:creationId xmlns:a16="http://schemas.microsoft.com/office/drawing/2014/main" id="{DDC79756-3612-4772-9378-757986635DB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95" name="Line 29">
          <a:extLst>
            <a:ext uri="{FF2B5EF4-FFF2-40B4-BE49-F238E27FC236}">
              <a16:creationId xmlns:a16="http://schemas.microsoft.com/office/drawing/2014/main" id="{691289FC-B3BA-48AD-9C04-A2740ABD166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96" name="Line 30">
          <a:extLst>
            <a:ext uri="{FF2B5EF4-FFF2-40B4-BE49-F238E27FC236}">
              <a16:creationId xmlns:a16="http://schemas.microsoft.com/office/drawing/2014/main" id="{AEEA522C-5132-4CDC-93DC-37F38326D6D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97" name="Line 31">
          <a:extLst>
            <a:ext uri="{FF2B5EF4-FFF2-40B4-BE49-F238E27FC236}">
              <a16:creationId xmlns:a16="http://schemas.microsoft.com/office/drawing/2014/main" id="{29A74CF5-C606-496C-9F8C-7B6C57D4CFA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98" name="Line 32">
          <a:extLst>
            <a:ext uri="{FF2B5EF4-FFF2-40B4-BE49-F238E27FC236}">
              <a16:creationId xmlns:a16="http://schemas.microsoft.com/office/drawing/2014/main" id="{DA3FE8DD-B5C8-4239-B859-467D4470348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099" name="Line 33">
          <a:extLst>
            <a:ext uri="{FF2B5EF4-FFF2-40B4-BE49-F238E27FC236}">
              <a16:creationId xmlns:a16="http://schemas.microsoft.com/office/drawing/2014/main" id="{3655CAF8-088F-49B1-98FB-5C98A8447EA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00" name="Line 34">
          <a:extLst>
            <a:ext uri="{FF2B5EF4-FFF2-40B4-BE49-F238E27FC236}">
              <a16:creationId xmlns:a16="http://schemas.microsoft.com/office/drawing/2014/main" id="{7D1CA5F6-33BF-49CF-9BD6-00925984E7A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01" name="Line 35">
          <a:extLst>
            <a:ext uri="{FF2B5EF4-FFF2-40B4-BE49-F238E27FC236}">
              <a16:creationId xmlns:a16="http://schemas.microsoft.com/office/drawing/2014/main" id="{CC80561B-ACC5-4D44-BB91-FA7CC3E10E0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02" name="Line 36">
          <a:extLst>
            <a:ext uri="{FF2B5EF4-FFF2-40B4-BE49-F238E27FC236}">
              <a16:creationId xmlns:a16="http://schemas.microsoft.com/office/drawing/2014/main" id="{2AC0CDF6-093C-48BD-A098-1B2D4861506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03" name="Line 37">
          <a:extLst>
            <a:ext uri="{FF2B5EF4-FFF2-40B4-BE49-F238E27FC236}">
              <a16:creationId xmlns:a16="http://schemas.microsoft.com/office/drawing/2014/main" id="{1A444617-08F5-4BA5-B530-508E7E87167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04" name="Line 38">
          <a:extLst>
            <a:ext uri="{FF2B5EF4-FFF2-40B4-BE49-F238E27FC236}">
              <a16:creationId xmlns:a16="http://schemas.microsoft.com/office/drawing/2014/main" id="{4D54E5B6-734B-48D2-AFAA-BB61C5FA7AB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05" name="Line 39">
          <a:extLst>
            <a:ext uri="{FF2B5EF4-FFF2-40B4-BE49-F238E27FC236}">
              <a16:creationId xmlns:a16="http://schemas.microsoft.com/office/drawing/2014/main" id="{271BA2CF-6E53-4923-98C6-9FD736C4EC8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06" name="Line 40">
          <a:extLst>
            <a:ext uri="{FF2B5EF4-FFF2-40B4-BE49-F238E27FC236}">
              <a16:creationId xmlns:a16="http://schemas.microsoft.com/office/drawing/2014/main" id="{2072AD84-82F9-41CB-ABA1-F577A7F3646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07" name="Line 41">
          <a:extLst>
            <a:ext uri="{FF2B5EF4-FFF2-40B4-BE49-F238E27FC236}">
              <a16:creationId xmlns:a16="http://schemas.microsoft.com/office/drawing/2014/main" id="{D5A2B170-2549-4B8B-A2D5-E35D2A045CC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08" name="Line 42">
          <a:extLst>
            <a:ext uri="{FF2B5EF4-FFF2-40B4-BE49-F238E27FC236}">
              <a16:creationId xmlns:a16="http://schemas.microsoft.com/office/drawing/2014/main" id="{27FE1C9B-A60B-4483-B027-6246652A66D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09" name="Line 43">
          <a:extLst>
            <a:ext uri="{FF2B5EF4-FFF2-40B4-BE49-F238E27FC236}">
              <a16:creationId xmlns:a16="http://schemas.microsoft.com/office/drawing/2014/main" id="{4A431DE4-EE84-4DBA-9B5C-C87EC2B5D82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10" name="Line 44">
          <a:extLst>
            <a:ext uri="{FF2B5EF4-FFF2-40B4-BE49-F238E27FC236}">
              <a16:creationId xmlns:a16="http://schemas.microsoft.com/office/drawing/2014/main" id="{504E4F9C-AB22-4F38-B8D2-66D21BA1CA2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11" name="Line 45">
          <a:extLst>
            <a:ext uri="{FF2B5EF4-FFF2-40B4-BE49-F238E27FC236}">
              <a16:creationId xmlns:a16="http://schemas.microsoft.com/office/drawing/2014/main" id="{B1CFA94B-9559-4222-ADF4-31C513EB7CF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12" name="Line 46">
          <a:extLst>
            <a:ext uri="{FF2B5EF4-FFF2-40B4-BE49-F238E27FC236}">
              <a16:creationId xmlns:a16="http://schemas.microsoft.com/office/drawing/2014/main" id="{154D97D2-C5EC-460D-A509-B2B40A7E2A1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13" name="Line 47">
          <a:extLst>
            <a:ext uri="{FF2B5EF4-FFF2-40B4-BE49-F238E27FC236}">
              <a16:creationId xmlns:a16="http://schemas.microsoft.com/office/drawing/2014/main" id="{932AEA7E-FD4B-4CAA-BB79-3071BAA9D96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14" name="Line 48">
          <a:extLst>
            <a:ext uri="{FF2B5EF4-FFF2-40B4-BE49-F238E27FC236}">
              <a16:creationId xmlns:a16="http://schemas.microsoft.com/office/drawing/2014/main" id="{53C69186-C80B-43B4-99DF-4A3F24CBF5B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15" name="Line 49">
          <a:extLst>
            <a:ext uri="{FF2B5EF4-FFF2-40B4-BE49-F238E27FC236}">
              <a16:creationId xmlns:a16="http://schemas.microsoft.com/office/drawing/2014/main" id="{8956D0D5-1686-4054-BBA2-C60BA71E6A1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16" name="Line 50">
          <a:extLst>
            <a:ext uri="{FF2B5EF4-FFF2-40B4-BE49-F238E27FC236}">
              <a16:creationId xmlns:a16="http://schemas.microsoft.com/office/drawing/2014/main" id="{16087791-F548-4067-84AE-BC098E4ABC4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17" name="Line 51">
          <a:extLst>
            <a:ext uri="{FF2B5EF4-FFF2-40B4-BE49-F238E27FC236}">
              <a16:creationId xmlns:a16="http://schemas.microsoft.com/office/drawing/2014/main" id="{A6C3D207-4CBD-45D7-9F70-DEA6D3CA7ED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18" name="Line 52">
          <a:extLst>
            <a:ext uri="{FF2B5EF4-FFF2-40B4-BE49-F238E27FC236}">
              <a16:creationId xmlns:a16="http://schemas.microsoft.com/office/drawing/2014/main" id="{AB231CB0-6B9B-4A8B-934F-D2790482F69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19" name="Line 53">
          <a:extLst>
            <a:ext uri="{FF2B5EF4-FFF2-40B4-BE49-F238E27FC236}">
              <a16:creationId xmlns:a16="http://schemas.microsoft.com/office/drawing/2014/main" id="{8117BF2D-12A3-4933-BFCC-FBF864546D0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20" name="Line 54">
          <a:extLst>
            <a:ext uri="{FF2B5EF4-FFF2-40B4-BE49-F238E27FC236}">
              <a16:creationId xmlns:a16="http://schemas.microsoft.com/office/drawing/2014/main" id="{CFB23B67-883F-416B-A4B4-889F9DCCB95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21" name="Line 55">
          <a:extLst>
            <a:ext uri="{FF2B5EF4-FFF2-40B4-BE49-F238E27FC236}">
              <a16:creationId xmlns:a16="http://schemas.microsoft.com/office/drawing/2014/main" id="{A972A12E-EA65-45A4-8C29-AF55C872667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22" name="Line 56">
          <a:extLst>
            <a:ext uri="{FF2B5EF4-FFF2-40B4-BE49-F238E27FC236}">
              <a16:creationId xmlns:a16="http://schemas.microsoft.com/office/drawing/2014/main" id="{9A796221-589B-4C33-95FC-2570C780D7D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23" name="Line 57">
          <a:extLst>
            <a:ext uri="{FF2B5EF4-FFF2-40B4-BE49-F238E27FC236}">
              <a16:creationId xmlns:a16="http://schemas.microsoft.com/office/drawing/2014/main" id="{5816F93C-5C06-47A7-9A36-BFB11AC08E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24" name="Line 58">
          <a:extLst>
            <a:ext uri="{FF2B5EF4-FFF2-40B4-BE49-F238E27FC236}">
              <a16:creationId xmlns:a16="http://schemas.microsoft.com/office/drawing/2014/main" id="{C6E7B6B9-F2B0-405F-8881-C92FB772C88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25" name="Line 59">
          <a:extLst>
            <a:ext uri="{FF2B5EF4-FFF2-40B4-BE49-F238E27FC236}">
              <a16:creationId xmlns:a16="http://schemas.microsoft.com/office/drawing/2014/main" id="{D835D322-8DB1-416C-93F5-06C36E32F4B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26" name="Line 60">
          <a:extLst>
            <a:ext uri="{FF2B5EF4-FFF2-40B4-BE49-F238E27FC236}">
              <a16:creationId xmlns:a16="http://schemas.microsoft.com/office/drawing/2014/main" id="{46398AD8-E48C-4E06-8562-1D18149C6F0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27" name="Line 61">
          <a:extLst>
            <a:ext uri="{FF2B5EF4-FFF2-40B4-BE49-F238E27FC236}">
              <a16:creationId xmlns:a16="http://schemas.microsoft.com/office/drawing/2014/main" id="{31D22EB1-BE0E-4B55-83B0-E6B4FA7E028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28" name="Line 62">
          <a:extLst>
            <a:ext uri="{FF2B5EF4-FFF2-40B4-BE49-F238E27FC236}">
              <a16:creationId xmlns:a16="http://schemas.microsoft.com/office/drawing/2014/main" id="{1E1C80F1-7C6B-4FF8-B916-DE4182B7569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29" name="Line 63">
          <a:extLst>
            <a:ext uri="{FF2B5EF4-FFF2-40B4-BE49-F238E27FC236}">
              <a16:creationId xmlns:a16="http://schemas.microsoft.com/office/drawing/2014/main" id="{43AB7D4A-B12F-4118-8176-7A54B34DE37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30" name="Line 64">
          <a:extLst>
            <a:ext uri="{FF2B5EF4-FFF2-40B4-BE49-F238E27FC236}">
              <a16:creationId xmlns:a16="http://schemas.microsoft.com/office/drawing/2014/main" id="{3BF31C75-EB3B-4A72-B2D0-F2A4AFA9783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31" name="Line 65">
          <a:extLst>
            <a:ext uri="{FF2B5EF4-FFF2-40B4-BE49-F238E27FC236}">
              <a16:creationId xmlns:a16="http://schemas.microsoft.com/office/drawing/2014/main" id="{1F69D1BF-1494-41A6-B444-60740D56974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32" name="Line 66">
          <a:extLst>
            <a:ext uri="{FF2B5EF4-FFF2-40B4-BE49-F238E27FC236}">
              <a16:creationId xmlns:a16="http://schemas.microsoft.com/office/drawing/2014/main" id="{239FBF1E-BB43-44F3-9EEB-B4727BD7916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33" name="Line 67">
          <a:extLst>
            <a:ext uri="{FF2B5EF4-FFF2-40B4-BE49-F238E27FC236}">
              <a16:creationId xmlns:a16="http://schemas.microsoft.com/office/drawing/2014/main" id="{66C2ED83-8EBB-46C5-A41F-DC01575A59F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34" name="Line 68">
          <a:extLst>
            <a:ext uri="{FF2B5EF4-FFF2-40B4-BE49-F238E27FC236}">
              <a16:creationId xmlns:a16="http://schemas.microsoft.com/office/drawing/2014/main" id="{30F0E56A-7D7E-4C14-A82D-088D13401CC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35" name="Line 69">
          <a:extLst>
            <a:ext uri="{FF2B5EF4-FFF2-40B4-BE49-F238E27FC236}">
              <a16:creationId xmlns:a16="http://schemas.microsoft.com/office/drawing/2014/main" id="{FBD3B027-553D-45C1-BED4-C90DF03356C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36" name="Line 70">
          <a:extLst>
            <a:ext uri="{FF2B5EF4-FFF2-40B4-BE49-F238E27FC236}">
              <a16:creationId xmlns:a16="http://schemas.microsoft.com/office/drawing/2014/main" id="{DD0345D5-133B-4F56-9552-680D05EAA2D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37" name="Line 71">
          <a:extLst>
            <a:ext uri="{FF2B5EF4-FFF2-40B4-BE49-F238E27FC236}">
              <a16:creationId xmlns:a16="http://schemas.microsoft.com/office/drawing/2014/main" id="{70E49322-4F4D-4BB0-BADF-1028E496CC4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38" name="Line 72">
          <a:extLst>
            <a:ext uri="{FF2B5EF4-FFF2-40B4-BE49-F238E27FC236}">
              <a16:creationId xmlns:a16="http://schemas.microsoft.com/office/drawing/2014/main" id="{B781F81C-ECAD-43E7-A550-F226043FC08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39" name="Line 73">
          <a:extLst>
            <a:ext uri="{FF2B5EF4-FFF2-40B4-BE49-F238E27FC236}">
              <a16:creationId xmlns:a16="http://schemas.microsoft.com/office/drawing/2014/main" id="{F7201D90-B56F-4DF2-9D89-06F76F824DA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40" name="Line 74">
          <a:extLst>
            <a:ext uri="{FF2B5EF4-FFF2-40B4-BE49-F238E27FC236}">
              <a16:creationId xmlns:a16="http://schemas.microsoft.com/office/drawing/2014/main" id="{B5C333D0-3607-4988-981D-170A62F65A4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41" name="Line 75">
          <a:extLst>
            <a:ext uri="{FF2B5EF4-FFF2-40B4-BE49-F238E27FC236}">
              <a16:creationId xmlns:a16="http://schemas.microsoft.com/office/drawing/2014/main" id="{BEE50B57-AED7-40B7-94FF-CEE771C1962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42" name="Line 76">
          <a:extLst>
            <a:ext uri="{FF2B5EF4-FFF2-40B4-BE49-F238E27FC236}">
              <a16:creationId xmlns:a16="http://schemas.microsoft.com/office/drawing/2014/main" id="{8A6C2596-EB85-484D-99CE-FA3A767F23B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43" name="Line 77">
          <a:extLst>
            <a:ext uri="{FF2B5EF4-FFF2-40B4-BE49-F238E27FC236}">
              <a16:creationId xmlns:a16="http://schemas.microsoft.com/office/drawing/2014/main" id="{AE13DDFF-3623-4340-9637-DD8074487EB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44" name="Line 78">
          <a:extLst>
            <a:ext uri="{FF2B5EF4-FFF2-40B4-BE49-F238E27FC236}">
              <a16:creationId xmlns:a16="http://schemas.microsoft.com/office/drawing/2014/main" id="{BADD57D9-808E-4F0A-8381-811A7A014E1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45" name="Line 79">
          <a:extLst>
            <a:ext uri="{FF2B5EF4-FFF2-40B4-BE49-F238E27FC236}">
              <a16:creationId xmlns:a16="http://schemas.microsoft.com/office/drawing/2014/main" id="{21BB8A46-B778-43BC-8697-0F23583F432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46" name="Line 80">
          <a:extLst>
            <a:ext uri="{FF2B5EF4-FFF2-40B4-BE49-F238E27FC236}">
              <a16:creationId xmlns:a16="http://schemas.microsoft.com/office/drawing/2014/main" id="{E0EA5177-E6AC-462A-B09D-950358482AC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47" name="Line 81">
          <a:extLst>
            <a:ext uri="{FF2B5EF4-FFF2-40B4-BE49-F238E27FC236}">
              <a16:creationId xmlns:a16="http://schemas.microsoft.com/office/drawing/2014/main" id="{CDD9C9A5-CA4D-4F3F-8443-E7F94099132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48" name="Line 82">
          <a:extLst>
            <a:ext uri="{FF2B5EF4-FFF2-40B4-BE49-F238E27FC236}">
              <a16:creationId xmlns:a16="http://schemas.microsoft.com/office/drawing/2014/main" id="{CC1618B4-D350-433B-8B76-C09C11715A4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49" name="Line 83">
          <a:extLst>
            <a:ext uri="{FF2B5EF4-FFF2-40B4-BE49-F238E27FC236}">
              <a16:creationId xmlns:a16="http://schemas.microsoft.com/office/drawing/2014/main" id="{8806E109-518C-4791-8C65-0EFA096E1AA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50" name="Line 84">
          <a:extLst>
            <a:ext uri="{FF2B5EF4-FFF2-40B4-BE49-F238E27FC236}">
              <a16:creationId xmlns:a16="http://schemas.microsoft.com/office/drawing/2014/main" id="{465510FC-0E3D-4C7B-A0C7-0D35F3BE0B3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51" name="Line 85">
          <a:extLst>
            <a:ext uri="{FF2B5EF4-FFF2-40B4-BE49-F238E27FC236}">
              <a16:creationId xmlns:a16="http://schemas.microsoft.com/office/drawing/2014/main" id="{EDDFC094-D647-4DCE-BE77-6CFE3FEFD78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52" name="Line 86">
          <a:extLst>
            <a:ext uri="{FF2B5EF4-FFF2-40B4-BE49-F238E27FC236}">
              <a16:creationId xmlns:a16="http://schemas.microsoft.com/office/drawing/2014/main" id="{3A78E2F8-1349-42A1-8E56-4A59B7932D1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53" name="Line 87">
          <a:extLst>
            <a:ext uri="{FF2B5EF4-FFF2-40B4-BE49-F238E27FC236}">
              <a16:creationId xmlns:a16="http://schemas.microsoft.com/office/drawing/2014/main" id="{6B5B134E-F44D-4B4E-88BD-7324943AF91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54" name="Line 88">
          <a:extLst>
            <a:ext uri="{FF2B5EF4-FFF2-40B4-BE49-F238E27FC236}">
              <a16:creationId xmlns:a16="http://schemas.microsoft.com/office/drawing/2014/main" id="{C48F9AE9-35EE-4541-8A5B-B8B5B3B88EF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55" name="Line 89">
          <a:extLst>
            <a:ext uri="{FF2B5EF4-FFF2-40B4-BE49-F238E27FC236}">
              <a16:creationId xmlns:a16="http://schemas.microsoft.com/office/drawing/2014/main" id="{3CD2759D-13AF-4599-A7BB-7A62AC572F0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56" name="Line 90">
          <a:extLst>
            <a:ext uri="{FF2B5EF4-FFF2-40B4-BE49-F238E27FC236}">
              <a16:creationId xmlns:a16="http://schemas.microsoft.com/office/drawing/2014/main" id="{7697F015-5371-4859-936A-F79B88DC921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57" name="Line 91">
          <a:extLst>
            <a:ext uri="{FF2B5EF4-FFF2-40B4-BE49-F238E27FC236}">
              <a16:creationId xmlns:a16="http://schemas.microsoft.com/office/drawing/2014/main" id="{CE64700C-06C7-489B-80BB-ED87B1A3C32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58" name="Line 92">
          <a:extLst>
            <a:ext uri="{FF2B5EF4-FFF2-40B4-BE49-F238E27FC236}">
              <a16:creationId xmlns:a16="http://schemas.microsoft.com/office/drawing/2014/main" id="{023F6495-95E5-491E-94CD-CD5078D40A4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59" name="Line 93">
          <a:extLst>
            <a:ext uri="{FF2B5EF4-FFF2-40B4-BE49-F238E27FC236}">
              <a16:creationId xmlns:a16="http://schemas.microsoft.com/office/drawing/2014/main" id="{0B59C59D-F814-40F3-9EA0-BFC9F6BF277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60" name="Line 94">
          <a:extLst>
            <a:ext uri="{FF2B5EF4-FFF2-40B4-BE49-F238E27FC236}">
              <a16:creationId xmlns:a16="http://schemas.microsoft.com/office/drawing/2014/main" id="{5094D52B-E3BC-48ED-96CF-FB556FD3E89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61" name="Line 95">
          <a:extLst>
            <a:ext uri="{FF2B5EF4-FFF2-40B4-BE49-F238E27FC236}">
              <a16:creationId xmlns:a16="http://schemas.microsoft.com/office/drawing/2014/main" id="{7E34262B-F265-4D29-B578-DA26968CD08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62" name="Line 96">
          <a:extLst>
            <a:ext uri="{FF2B5EF4-FFF2-40B4-BE49-F238E27FC236}">
              <a16:creationId xmlns:a16="http://schemas.microsoft.com/office/drawing/2014/main" id="{F7A61A12-397A-44EB-818B-CBAE21D6D21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63" name="Line 97">
          <a:extLst>
            <a:ext uri="{FF2B5EF4-FFF2-40B4-BE49-F238E27FC236}">
              <a16:creationId xmlns:a16="http://schemas.microsoft.com/office/drawing/2014/main" id="{261C9CFA-1C97-4D50-8C2F-E9F5151B94C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64" name="Line 98">
          <a:extLst>
            <a:ext uri="{FF2B5EF4-FFF2-40B4-BE49-F238E27FC236}">
              <a16:creationId xmlns:a16="http://schemas.microsoft.com/office/drawing/2014/main" id="{AF557690-55B0-4FEC-95BC-3D110D25246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65" name="Line 99">
          <a:extLst>
            <a:ext uri="{FF2B5EF4-FFF2-40B4-BE49-F238E27FC236}">
              <a16:creationId xmlns:a16="http://schemas.microsoft.com/office/drawing/2014/main" id="{4A1CEC19-B2E0-4400-99F9-B2822707A48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66" name="Line 100">
          <a:extLst>
            <a:ext uri="{FF2B5EF4-FFF2-40B4-BE49-F238E27FC236}">
              <a16:creationId xmlns:a16="http://schemas.microsoft.com/office/drawing/2014/main" id="{0A9BF2C5-9F6A-450F-97AA-F73542AB788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67" name="Line 101">
          <a:extLst>
            <a:ext uri="{FF2B5EF4-FFF2-40B4-BE49-F238E27FC236}">
              <a16:creationId xmlns:a16="http://schemas.microsoft.com/office/drawing/2014/main" id="{3E13CEE0-E6E7-47CA-A7AF-F47EE341B79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68" name="Line 102">
          <a:extLst>
            <a:ext uri="{FF2B5EF4-FFF2-40B4-BE49-F238E27FC236}">
              <a16:creationId xmlns:a16="http://schemas.microsoft.com/office/drawing/2014/main" id="{EA3BFDEB-ACDE-42AE-9F70-47506ADBF16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69" name="Line 103">
          <a:extLst>
            <a:ext uri="{FF2B5EF4-FFF2-40B4-BE49-F238E27FC236}">
              <a16:creationId xmlns:a16="http://schemas.microsoft.com/office/drawing/2014/main" id="{80354A11-42A6-479F-ACCC-94D5C953A6A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70" name="Line 104">
          <a:extLst>
            <a:ext uri="{FF2B5EF4-FFF2-40B4-BE49-F238E27FC236}">
              <a16:creationId xmlns:a16="http://schemas.microsoft.com/office/drawing/2014/main" id="{9547AF19-C351-45AC-BF1D-CA6D2B712B5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71" name="Line 105">
          <a:extLst>
            <a:ext uri="{FF2B5EF4-FFF2-40B4-BE49-F238E27FC236}">
              <a16:creationId xmlns:a16="http://schemas.microsoft.com/office/drawing/2014/main" id="{B61D91DC-A82B-477D-B3E3-FC9B6810036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72" name="Line 106">
          <a:extLst>
            <a:ext uri="{FF2B5EF4-FFF2-40B4-BE49-F238E27FC236}">
              <a16:creationId xmlns:a16="http://schemas.microsoft.com/office/drawing/2014/main" id="{C43BBBD1-E693-4D42-980A-BE0BBF2BBB9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73" name="Line 107">
          <a:extLst>
            <a:ext uri="{FF2B5EF4-FFF2-40B4-BE49-F238E27FC236}">
              <a16:creationId xmlns:a16="http://schemas.microsoft.com/office/drawing/2014/main" id="{D1D76639-D37D-4E76-8FC8-EA3A97DEECC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74" name="Line 108">
          <a:extLst>
            <a:ext uri="{FF2B5EF4-FFF2-40B4-BE49-F238E27FC236}">
              <a16:creationId xmlns:a16="http://schemas.microsoft.com/office/drawing/2014/main" id="{CE486625-EF04-4C51-BB86-6097724347B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75" name="Line 109">
          <a:extLst>
            <a:ext uri="{FF2B5EF4-FFF2-40B4-BE49-F238E27FC236}">
              <a16:creationId xmlns:a16="http://schemas.microsoft.com/office/drawing/2014/main" id="{8397479C-64D2-476A-95F4-1BB3AC239A8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76" name="Line 110">
          <a:extLst>
            <a:ext uri="{FF2B5EF4-FFF2-40B4-BE49-F238E27FC236}">
              <a16:creationId xmlns:a16="http://schemas.microsoft.com/office/drawing/2014/main" id="{270D1669-5D51-4546-83B3-E5252567802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77" name="Line 111">
          <a:extLst>
            <a:ext uri="{FF2B5EF4-FFF2-40B4-BE49-F238E27FC236}">
              <a16:creationId xmlns:a16="http://schemas.microsoft.com/office/drawing/2014/main" id="{33F2A137-BCC0-4143-9BA0-0FA99C4A340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78" name="Line 112">
          <a:extLst>
            <a:ext uri="{FF2B5EF4-FFF2-40B4-BE49-F238E27FC236}">
              <a16:creationId xmlns:a16="http://schemas.microsoft.com/office/drawing/2014/main" id="{20A0F113-EC8C-40E1-BAD9-0A05C9854B2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79" name="Line 113">
          <a:extLst>
            <a:ext uri="{FF2B5EF4-FFF2-40B4-BE49-F238E27FC236}">
              <a16:creationId xmlns:a16="http://schemas.microsoft.com/office/drawing/2014/main" id="{28421F62-AD6D-416A-BD8B-6F918586AA9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80" name="Line 114">
          <a:extLst>
            <a:ext uri="{FF2B5EF4-FFF2-40B4-BE49-F238E27FC236}">
              <a16:creationId xmlns:a16="http://schemas.microsoft.com/office/drawing/2014/main" id="{B96630E3-B21A-48A0-A815-BA5DF20ADF1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81" name="Line 115">
          <a:extLst>
            <a:ext uri="{FF2B5EF4-FFF2-40B4-BE49-F238E27FC236}">
              <a16:creationId xmlns:a16="http://schemas.microsoft.com/office/drawing/2014/main" id="{78A4A57C-32C6-4074-BE3D-D0C4C7A789F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82" name="Line 116">
          <a:extLst>
            <a:ext uri="{FF2B5EF4-FFF2-40B4-BE49-F238E27FC236}">
              <a16:creationId xmlns:a16="http://schemas.microsoft.com/office/drawing/2014/main" id="{49C729A5-5054-4E95-B5BE-D8E679A6AA9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83" name="Line 117">
          <a:extLst>
            <a:ext uri="{FF2B5EF4-FFF2-40B4-BE49-F238E27FC236}">
              <a16:creationId xmlns:a16="http://schemas.microsoft.com/office/drawing/2014/main" id="{3FE3BF5F-1122-4970-AAD1-1F818A2414D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84" name="Line 118">
          <a:extLst>
            <a:ext uri="{FF2B5EF4-FFF2-40B4-BE49-F238E27FC236}">
              <a16:creationId xmlns:a16="http://schemas.microsoft.com/office/drawing/2014/main" id="{CCB5229B-A53E-46B8-A3F1-9EA3E90E6ED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85" name="Line 120">
          <a:extLst>
            <a:ext uri="{FF2B5EF4-FFF2-40B4-BE49-F238E27FC236}">
              <a16:creationId xmlns:a16="http://schemas.microsoft.com/office/drawing/2014/main" id="{353F3A67-DABD-472B-978E-DC27A65A9E2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86" name="Line 121">
          <a:extLst>
            <a:ext uri="{FF2B5EF4-FFF2-40B4-BE49-F238E27FC236}">
              <a16:creationId xmlns:a16="http://schemas.microsoft.com/office/drawing/2014/main" id="{6C2AADD7-0191-4860-ABAB-ED88C4C62C9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87" name="Line 122">
          <a:extLst>
            <a:ext uri="{FF2B5EF4-FFF2-40B4-BE49-F238E27FC236}">
              <a16:creationId xmlns:a16="http://schemas.microsoft.com/office/drawing/2014/main" id="{960B0E72-694A-4062-BFDB-41037137377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88" name="Line 123">
          <a:extLst>
            <a:ext uri="{FF2B5EF4-FFF2-40B4-BE49-F238E27FC236}">
              <a16:creationId xmlns:a16="http://schemas.microsoft.com/office/drawing/2014/main" id="{817A7BE3-DFA8-4F50-83B7-B37BF2EB5EE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89" name="Line 124">
          <a:extLst>
            <a:ext uri="{FF2B5EF4-FFF2-40B4-BE49-F238E27FC236}">
              <a16:creationId xmlns:a16="http://schemas.microsoft.com/office/drawing/2014/main" id="{B3983BD4-1A42-40D6-9DAF-3BA0E2A9F6F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90" name="Line 125">
          <a:extLst>
            <a:ext uri="{FF2B5EF4-FFF2-40B4-BE49-F238E27FC236}">
              <a16:creationId xmlns:a16="http://schemas.microsoft.com/office/drawing/2014/main" id="{ED6D8D8E-0565-4F81-BB79-599B6311637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91" name="Line 126">
          <a:extLst>
            <a:ext uri="{FF2B5EF4-FFF2-40B4-BE49-F238E27FC236}">
              <a16:creationId xmlns:a16="http://schemas.microsoft.com/office/drawing/2014/main" id="{A31415BC-24ED-4606-8B36-D57A4F9BD10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92" name="Line 127">
          <a:extLst>
            <a:ext uri="{FF2B5EF4-FFF2-40B4-BE49-F238E27FC236}">
              <a16:creationId xmlns:a16="http://schemas.microsoft.com/office/drawing/2014/main" id="{A4D52905-989B-4853-96E4-5CD1915EB35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93" name="Line 128">
          <a:extLst>
            <a:ext uri="{FF2B5EF4-FFF2-40B4-BE49-F238E27FC236}">
              <a16:creationId xmlns:a16="http://schemas.microsoft.com/office/drawing/2014/main" id="{69A92FC6-C461-4BF4-8454-DC652BEC872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94" name="Line 129">
          <a:extLst>
            <a:ext uri="{FF2B5EF4-FFF2-40B4-BE49-F238E27FC236}">
              <a16:creationId xmlns:a16="http://schemas.microsoft.com/office/drawing/2014/main" id="{7B62FCB6-3902-4E80-906F-F4A91541911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95" name="Line 130">
          <a:extLst>
            <a:ext uri="{FF2B5EF4-FFF2-40B4-BE49-F238E27FC236}">
              <a16:creationId xmlns:a16="http://schemas.microsoft.com/office/drawing/2014/main" id="{EC3B6709-6116-48B9-AD4E-8419A890D64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96" name="Line 131">
          <a:extLst>
            <a:ext uri="{FF2B5EF4-FFF2-40B4-BE49-F238E27FC236}">
              <a16:creationId xmlns:a16="http://schemas.microsoft.com/office/drawing/2014/main" id="{45A66AE6-3AC6-4D81-ADCC-BBB0290ADFD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97" name="Line 132">
          <a:extLst>
            <a:ext uri="{FF2B5EF4-FFF2-40B4-BE49-F238E27FC236}">
              <a16:creationId xmlns:a16="http://schemas.microsoft.com/office/drawing/2014/main" id="{CA2A6C60-D3D0-4811-A05F-7A7F8D07007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98" name="Line 133">
          <a:extLst>
            <a:ext uri="{FF2B5EF4-FFF2-40B4-BE49-F238E27FC236}">
              <a16:creationId xmlns:a16="http://schemas.microsoft.com/office/drawing/2014/main" id="{9C0A62AA-A58D-4BBF-8488-13FF98C793A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199" name="Line 134">
          <a:extLst>
            <a:ext uri="{FF2B5EF4-FFF2-40B4-BE49-F238E27FC236}">
              <a16:creationId xmlns:a16="http://schemas.microsoft.com/office/drawing/2014/main" id="{CD0AF0AE-A63B-416F-AFE7-42B99186016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00" name="Line 135">
          <a:extLst>
            <a:ext uri="{FF2B5EF4-FFF2-40B4-BE49-F238E27FC236}">
              <a16:creationId xmlns:a16="http://schemas.microsoft.com/office/drawing/2014/main" id="{0818858D-ADA8-46C2-8D60-F95DD9C31CD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01" name="Line 136">
          <a:extLst>
            <a:ext uri="{FF2B5EF4-FFF2-40B4-BE49-F238E27FC236}">
              <a16:creationId xmlns:a16="http://schemas.microsoft.com/office/drawing/2014/main" id="{1EC3D7AD-897A-44D2-8989-BE14DF0ACD1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02" name="Line 137">
          <a:extLst>
            <a:ext uri="{FF2B5EF4-FFF2-40B4-BE49-F238E27FC236}">
              <a16:creationId xmlns:a16="http://schemas.microsoft.com/office/drawing/2014/main" id="{030C094B-A2B2-456B-B3C5-1C1C161352A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03" name="Line 138">
          <a:extLst>
            <a:ext uri="{FF2B5EF4-FFF2-40B4-BE49-F238E27FC236}">
              <a16:creationId xmlns:a16="http://schemas.microsoft.com/office/drawing/2014/main" id="{C25E9802-4FE8-4C9B-94B3-24EBA5AE2E9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04" name="Line 139">
          <a:extLst>
            <a:ext uri="{FF2B5EF4-FFF2-40B4-BE49-F238E27FC236}">
              <a16:creationId xmlns:a16="http://schemas.microsoft.com/office/drawing/2014/main" id="{02EA343A-2204-480F-9AD8-93E0E266F4A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05" name="Line 140">
          <a:extLst>
            <a:ext uri="{FF2B5EF4-FFF2-40B4-BE49-F238E27FC236}">
              <a16:creationId xmlns:a16="http://schemas.microsoft.com/office/drawing/2014/main" id="{BD1B9541-87AC-4309-89BF-2A320AECBD7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06" name="Line 141">
          <a:extLst>
            <a:ext uri="{FF2B5EF4-FFF2-40B4-BE49-F238E27FC236}">
              <a16:creationId xmlns:a16="http://schemas.microsoft.com/office/drawing/2014/main" id="{C03B4CF5-69BD-4776-83E2-4A3D6E54C6D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07" name="Line 142">
          <a:extLst>
            <a:ext uri="{FF2B5EF4-FFF2-40B4-BE49-F238E27FC236}">
              <a16:creationId xmlns:a16="http://schemas.microsoft.com/office/drawing/2014/main" id="{05B3983A-4789-437E-8A0B-04ED0F1693F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08" name="Line 143">
          <a:extLst>
            <a:ext uri="{FF2B5EF4-FFF2-40B4-BE49-F238E27FC236}">
              <a16:creationId xmlns:a16="http://schemas.microsoft.com/office/drawing/2014/main" id="{97176B6E-EE40-4696-9A1F-4F2F3092F63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09" name="Line 144">
          <a:extLst>
            <a:ext uri="{FF2B5EF4-FFF2-40B4-BE49-F238E27FC236}">
              <a16:creationId xmlns:a16="http://schemas.microsoft.com/office/drawing/2014/main" id="{3E5ACEEB-B6C9-4832-B192-A2FF2442322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10" name="Line 145">
          <a:extLst>
            <a:ext uri="{FF2B5EF4-FFF2-40B4-BE49-F238E27FC236}">
              <a16:creationId xmlns:a16="http://schemas.microsoft.com/office/drawing/2014/main" id="{DAA01859-083C-4D07-AF72-D5A17AA41F5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11" name="Line 146">
          <a:extLst>
            <a:ext uri="{FF2B5EF4-FFF2-40B4-BE49-F238E27FC236}">
              <a16:creationId xmlns:a16="http://schemas.microsoft.com/office/drawing/2014/main" id="{C0476165-BE8B-41EE-AC83-6EC1076D8B6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12" name="Line 147">
          <a:extLst>
            <a:ext uri="{FF2B5EF4-FFF2-40B4-BE49-F238E27FC236}">
              <a16:creationId xmlns:a16="http://schemas.microsoft.com/office/drawing/2014/main" id="{C4F39719-7FEA-4F14-B4A2-85A73500FF3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13" name="Line 148">
          <a:extLst>
            <a:ext uri="{FF2B5EF4-FFF2-40B4-BE49-F238E27FC236}">
              <a16:creationId xmlns:a16="http://schemas.microsoft.com/office/drawing/2014/main" id="{74964908-6E47-4BDD-A5B8-F7398A692C2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14" name="Line 149">
          <a:extLst>
            <a:ext uri="{FF2B5EF4-FFF2-40B4-BE49-F238E27FC236}">
              <a16:creationId xmlns:a16="http://schemas.microsoft.com/office/drawing/2014/main" id="{05B19E9F-9C23-46FD-BB70-C7901E23ACB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15" name="Line 150">
          <a:extLst>
            <a:ext uri="{FF2B5EF4-FFF2-40B4-BE49-F238E27FC236}">
              <a16:creationId xmlns:a16="http://schemas.microsoft.com/office/drawing/2014/main" id="{1EAF4CF4-661B-462A-8590-2999FA5D675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16" name="Line 151">
          <a:extLst>
            <a:ext uri="{FF2B5EF4-FFF2-40B4-BE49-F238E27FC236}">
              <a16:creationId xmlns:a16="http://schemas.microsoft.com/office/drawing/2014/main" id="{FA3BCC77-4212-4414-AE07-8C6BBA547F7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17" name="Line 152">
          <a:extLst>
            <a:ext uri="{FF2B5EF4-FFF2-40B4-BE49-F238E27FC236}">
              <a16:creationId xmlns:a16="http://schemas.microsoft.com/office/drawing/2014/main" id="{345D5037-17AA-4691-B182-F34BC4C0523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18" name="Line 153">
          <a:extLst>
            <a:ext uri="{FF2B5EF4-FFF2-40B4-BE49-F238E27FC236}">
              <a16:creationId xmlns:a16="http://schemas.microsoft.com/office/drawing/2014/main" id="{25D059E9-093C-46F0-9B82-6805C706EF3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19" name="Line 154">
          <a:extLst>
            <a:ext uri="{FF2B5EF4-FFF2-40B4-BE49-F238E27FC236}">
              <a16:creationId xmlns:a16="http://schemas.microsoft.com/office/drawing/2014/main" id="{17239A34-4BFE-4EFC-BBF1-AA1EE813627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20" name="Line 155">
          <a:extLst>
            <a:ext uri="{FF2B5EF4-FFF2-40B4-BE49-F238E27FC236}">
              <a16:creationId xmlns:a16="http://schemas.microsoft.com/office/drawing/2014/main" id="{5FB7F2CD-0106-4460-9135-DEDE13BF87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21" name="Line 156">
          <a:extLst>
            <a:ext uri="{FF2B5EF4-FFF2-40B4-BE49-F238E27FC236}">
              <a16:creationId xmlns:a16="http://schemas.microsoft.com/office/drawing/2014/main" id="{14080B37-20E3-4657-96FA-F8A2DD30507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22" name="Line 157">
          <a:extLst>
            <a:ext uri="{FF2B5EF4-FFF2-40B4-BE49-F238E27FC236}">
              <a16:creationId xmlns:a16="http://schemas.microsoft.com/office/drawing/2014/main" id="{AC1B4842-6E40-48DE-8667-F642972B252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23" name="Line 158">
          <a:extLst>
            <a:ext uri="{FF2B5EF4-FFF2-40B4-BE49-F238E27FC236}">
              <a16:creationId xmlns:a16="http://schemas.microsoft.com/office/drawing/2014/main" id="{C80FBB03-A231-400A-8476-96F5B36AB1D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24" name="Line 159">
          <a:extLst>
            <a:ext uri="{FF2B5EF4-FFF2-40B4-BE49-F238E27FC236}">
              <a16:creationId xmlns:a16="http://schemas.microsoft.com/office/drawing/2014/main" id="{0D5A1DBF-9140-4B81-A423-57C45AD0EAF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25" name="Line 160">
          <a:extLst>
            <a:ext uri="{FF2B5EF4-FFF2-40B4-BE49-F238E27FC236}">
              <a16:creationId xmlns:a16="http://schemas.microsoft.com/office/drawing/2014/main" id="{3C1AF92D-ABF4-4382-A112-0D160334E44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26" name="Line 161">
          <a:extLst>
            <a:ext uri="{FF2B5EF4-FFF2-40B4-BE49-F238E27FC236}">
              <a16:creationId xmlns:a16="http://schemas.microsoft.com/office/drawing/2014/main" id="{A52EFD8C-D1A0-4E0B-948C-64AA564122C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27" name="Line 162">
          <a:extLst>
            <a:ext uri="{FF2B5EF4-FFF2-40B4-BE49-F238E27FC236}">
              <a16:creationId xmlns:a16="http://schemas.microsoft.com/office/drawing/2014/main" id="{E149D255-4A1D-411A-A721-B4A3E79BF8F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28" name="Line 163">
          <a:extLst>
            <a:ext uri="{FF2B5EF4-FFF2-40B4-BE49-F238E27FC236}">
              <a16:creationId xmlns:a16="http://schemas.microsoft.com/office/drawing/2014/main" id="{81E37DB3-2AAA-463E-940C-67940B77865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29" name="Line 164">
          <a:extLst>
            <a:ext uri="{FF2B5EF4-FFF2-40B4-BE49-F238E27FC236}">
              <a16:creationId xmlns:a16="http://schemas.microsoft.com/office/drawing/2014/main" id="{56F8CA61-029D-43B4-A46A-5E773137D57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30" name="Line 165">
          <a:extLst>
            <a:ext uri="{FF2B5EF4-FFF2-40B4-BE49-F238E27FC236}">
              <a16:creationId xmlns:a16="http://schemas.microsoft.com/office/drawing/2014/main" id="{E7757D7F-31BE-4590-AE70-0469EC967CF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31" name="Line 166">
          <a:extLst>
            <a:ext uri="{FF2B5EF4-FFF2-40B4-BE49-F238E27FC236}">
              <a16:creationId xmlns:a16="http://schemas.microsoft.com/office/drawing/2014/main" id="{7AA3375B-EBDD-4E93-8344-2392FC80C7B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32" name="Line 167">
          <a:extLst>
            <a:ext uri="{FF2B5EF4-FFF2-40B4-BE49-F238E27FC236}">
              <a16:creationId xmlns:a16="http://schemas.microsoft.com/office/drawing/2014/main" id="{2D6E7C8D-598E-4FA2-B412-0FBA809F3DF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33" name="Line 168">
          <a:extLst>
            <a:ext uri="{FF2B5EF4-FFF2-40B4-BE49-F238E27FC236}">
              <a16:creationId xmlns:a16="http://schemas.microsoft.com/office/drawing/2014/main" id="{3D9B4F57-02B7-407D-A576-2A5B926713A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34" name="Line 169">
          <a:extLst>
            <a:ext uri="{FF2B5EF4-FFF2-40B4-BE49-F238E27FC236}">
              <a16:creationId xmlns:a16="http://schemas.microsoft.com/office/drawing/2014/main" id="{AB85E5A0-AFEF-4D96-88A4-8F208F4B31B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35" name="Line 170">
          <a:extLst>
            <a:ext uri="{FF2B5EF4-FFF2-40B4-BE49-F238E27FC236}">
              <a16:creationId xmlns:a16="http://schemas.microsoft.com/office/drawing/2014/main" id="{790AB8D3-D850-43F3-8965-43EE65D20C1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36" name="Line 171">
          <a:extLst>
            <a:ext uri="{FF2B5EF4-FFF2-40B4-BE49-F238E27FC236}">
              <a16:creationId xmlns:a16="http://schemas.microsoft.com/office/drawing/2014/main" id="{C8B33AC9-0A82-4A02-A97F-05CE54E564A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37" name="Line 172">
          <a:extLst>
            <a:ext uri="{FF2B5EF4-FFF2-40B4-BE49-F238E27FC236}">
              <a16:creationId xmlns:a16="http://schemas.microsoft.com/office/drawing/2014/main" id="{8499CBAA-A979-4773-A5E2-BD54DE0E518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38" name="Line 173">
          <a:extLst>
            <a:ext uri="{FF2B5EF4-FFF2-40B4-BE49-F238E27FC236}">
              <a16:creationId xmlns:a16="http://schemas.microsoft.com/office/drawing/2014/main" id="{B45E8C13-924C-4BA4-873F-59B07F8F70B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39" name="Line 174">
          <a:extLst>
            <a:ext uri="{FF2B5EF4-FFF2-40B4-BE49-F238E27FC236}">
              <a16:creationId xmlns:a16="http://schemas.microsoft.com/office/drawing/2014/main" id="{1CE78A18-8671-40E7-8DB5-AD4690008F2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40" name="Line 175">
          <a:extLst>
            <a:ext uri="{FF2B5EF4-FFF2-40B4-BE49-F238E27FC236}">
              <a16:creationId xmlns:a16="http://schemas.microsoft.com/office/drawing/2014/main" id="{A59889C7-6213-4E0D-881E-756108B9307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41" name="Line 176">
          <a:extLst>
            <a:ext uri="{FF2B5EF4-FFF2-40B4-BE49-F238E27FC236}">
              <a16:creationId xmlns:a16="http://schemas.microsoft.com/office/drawing/2014/main" id="{C0F567D3-BBAC-4B6E-B31E-6A449CCE267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42" name="Line 177">
          <a:extLst>
            <a:ext uri="{FF2B5EF4-FFF2-40B4-BE49-F238E27FC236}">
              <a16:creationId xmlns:a16="http://schemas.microsoft.com/office/drawing/2014/main" id="{CC063423-A564-45E3-8396-33B55C1480C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43" name="Line 178">
          <a:extLst>
            <a:ext uri="{FF2B5EF4-FFF2-40B4-BE49-F238E27FC236}">
              <a16:creationId xmlns:a16="http://schemas.microsoft.com/office/drawing/2014/main" id="{1F2929DA-DB0A-42A0-AE6B-29651942CC6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44" name="Line 179">
          <a:extLst>
            <a:ext uri="{FF2B5EF4-FFF2-40B4-BE49-F238E27FC236}">
              <a16:creationId xmlns:a16="http://schemas.microsoft.com/office/drawing/2014/main" id="{11F3CC3C-74F8-4832-82B4-EFD91F9E8EE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45" name="Line 180">
          <a:extLst>
            <a:ext uri="{FF2B5EF4-FFF2-40B4-BE49-F238E27FC236}">
              <a16:creationId xmlns:a16="http://schemas.microsoft.com/office/drawing/2014/main" id="{8CE970D2-331E-40D7-BD7E-768C33F73F5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46" name="Line 181">
          <a:extLst>
            <a:ext uri="{FF2B5EF4-FFF2-40B4-BE49-F238E27FC236}">
              <a16:creationId xmlns:a16="http://schemas.microsoft.com/office/drawing/2014/main" id="{74F4BF19-76D8-452E-898D-1BD70200B5C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47" name="Line 182">
          <a:extLst>
            <a:ext uri="{FF2B5EF4-FFF2-40B4-BE49-F238E27FC236}">
              <a16:creationId xmlns:a16="http://schemas.microsoft.com/office/drawing/2014/main" id="{F1EA8138-D776-4B5E-BAA5-007F27ABC1D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48" name="Line 183">
          <a:extLst>
            <a:ext uri="{FF2B5EF4-FFF2-40B4-BE49-F238E27FC236}">
              <a16:creationId xmlns:a16="http://schemas.microsoft.com/office/drawing/2014/main" id="{FE7F1103-B73B-4360-B25E-4A93D462903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49" name="Line 184">
          <a:extLst>
            <a:ext uri="{FF2B5EF4-FFF2-40B4-BE49-F238E27FC236}">
              <a16:creationId xmlns:a16="http://schemas.microsoft.com/office/drawing/2014/main" id="{0E10A7E9-2366-4DC4-9B09-2EA131DBC68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50" name="Line 185">
          <a:extLst>
            <a:ext uri="{FF2B5EF4-FFF2-40B4-BE49-F238E27FC236}">
              <a16:creationId xmlns:a16="http://schemas.microsoft.com/office/drawing/2014/main" id="{86DE71AA-77E0-4D6E-9AA3-19ADFC31E88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51" name="Line 186">
          <a:extLst>
            <a:ext uri="{FF2B5EF4-FFF2-40B4-BE49-F238E27FC236}">
              <a16:creationId xmlns:a16="http://schemas.microsoft.com/office/drawing/2014/main" id="{E4368A49-725C-4DB1-89A9-4DC944A634D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52" name="Line 187">
          <a:extLst>
            <a:ext uri="{FF2B5EF4-FFF2-40B4-BE49-F238E27FC236}">
              <a16:creationId xmlns:a16="http://schemas.microsoft.com/office/drawing/2014/main" id="{A0632EE9-6F79-4482-BEC3-EFC2AD0F3F0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53" name="Line 188">
          <a:extLst>
            <a:ext uri="{FF2B5EF4-FFF2-40B4-BE49-F238E27FC236}">
              <a16:creationId xmlns:a16="http://schemas.microsoft.com/office/drawing/2014/main" id="{E51C439F-8C0F-4DE8-85B4-22AD4BE641B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54" name="Line 189">
          <a:extLst>
            <a:ext uri="{FF2B5EF4-FFF2-40B4-BE49-F238E27FC236}">
              <a16:creationId xmlns:a16="http://schemas.microsoft.com/office/drawing/2014/main" id="{80BE5D31-4297-4037-8DC3-8697D1C1589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55" name="Line 190">
          <a:extLst>
            <a:ext uri="{FF2B5EF4-FFF2-40B4-BE49-F238E27FC236}">
              <a16:creationId xmlns:a16="http://schemas.microsoft.com/office/drawing/2014/main" id="{6F626CE4-9FF2-41D5-8DDA-0835F8DD961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56" name="Line 191">
          <a:extLst>
            <a:ext uri="{FF2B5EF4-FFF2-40B4-BE49-F238E27FC236}">
              <a16:creationId xmlns:a16="http://schemas.microsoft.com/office/drawing/2014/main" id="{729BB23F-6DA8-4543-9BBD-70B01FC7934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57" name="Line 192">
          <a:extLst>
            <a:ext uri="{FF2B5EF4-FFF2-40B4-BE49-F238E27FC236}">
              <a16:creationId xmlns:a16="http://schemas.microsoft.com/office/drawing/2014/main" id="{7041B294-89F7-4F83-9C90-561EBEAA587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58" name="Line 193">
          <a:extLst>
            <a:ext uri="{FF2B5EF4-FFF2-40B4-BE49-F238E27FC236}">
              <a16:creationId xmlns:a16="http://schemas.microsoft.com/office/drawing/2014/main" id="{E3B90F8F-6C05-4369-A824-996CFFE0BD8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59" name="Line 194">
          <a:extLst>
            <a:ext uri="{FF2B5EF4-FFF2-40B4-BE49-F238E27FC236}">
              <a16:creationId xmlns:a16="http://schemas.microsoft.com/office/drawing/2014/main" id="{B54A7D9F-AA34-42CF-84A5-535FC8CF5D4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60" name="Line 195">
          <a:extLst>
            <a:ext uri="{FF2B5EF4-FFF2-40B4-BE49-F238E27FC236}">
              <a16:creationId xmlns:a16="http://schemas.microsoft.com/office/drawing/2014/main" id="{65E911C5-CC87-4187-BD4F-A76B92225E3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61" name="Line 196">
          <a:extLst>
            <a:ext uri="{FF2B5EF4-FFF2-40B4-BE49-F238E27FC236}">
              <a16:creationId xmlns:a16="http://schemas.microsoft.com/office/drawing/2014/main" id="{8D157AB5-2FB1-4288-A2C2-2591334C1CE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62" name="Line 197">
          <a:extLst>
            <a:ext uri="{FF2B5EF4-FFF2-40B4-BE49-F238E27FC236}">
              <a16:creationId xmlns:a16="http://schemas.microsoft.com/office/drawing/2014/main" id="{2A00FC38-B2EC-4E56-B774-C96029B5B01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63" name="Line 198">
          <a:extLst>
            <a:ext uri="{FF2B5EF4-FFF2-40B4-BE49-F238E27FC236}">
              <a16:creationId xmlns:a16="http://schemas.microsoft.com/office/drawing/2014/main" id="{6A380943-3CDA-4981-A0CF-307007C4876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64" name="Line 199">
          <a:extLst>
            <a:ext uri="{FF2B5EF4-FFF2-40B4-BE49-F238E27FC236}">
              <a16:creationId xmlns:a16="http://schemas.microsoft.com/office/drawing/2014/main" id="{84580E99-4728-4F96-AF67-65569DFE3D7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65" name="Line 200">
          <a:extLst>
            <a:ext uri="{FF2B5EF4-FFF2-40B4-BE49-F238E27FC236}">
              <a16:creationId xmlns:a16="http://schemas.microsoft.com/office/drawing/2014/main" id="{E2250609-49E8-45CC-9FAE-CFB1E618313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66" name="Line 201">
          <a:extLst>
            <a:ext uri="{FF2B5EF4-FFF2-40B4-BE49-F238E27FC236}">
              <a16:creationId xmlns:a16="http://schemas.microsoft.com/office/drawing/2014/main" id="{B72DC330-96ED-43AE-A448-E0FF18C18E4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67" name="Line 202">
          <a:extLst>
            <a:ext uri="{FF2B5EF4-FFF2-40B4-BE49-F238E27FC236}">
              <a16:creationId xmlns:a16="http://schemas.microsoft.com/office/drawing/2014/main" id="{3CB3334C-DB5C-4739-A2BC-A0F7862DDDF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68" name="Line 203">
          <a:extLst>
            <a:ext uri="{FF2B5EF4-FFF2-40B4-BE49-F238E27FC236}">
              <a16:creationId xmlns:a16="http://schemas.microsoft.com/office/drawing/2014/main" id="{714107BC-138F-48BA-B6B9-7C9544D58D2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69" name="Line 204">
          <a:extLst>
            <a:ext uri="{FF2B5EF4-FFF2-40B4-BE49-F238E27FC236}">
              <a16:creationId xmlns:a16="http://schemas.microsoft.com/office/drawing/2014/main" id="{8E7E6C15-53BF-463D-8893-FEE435712F8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70" name="Line 205">
          <a:extLst>
            <a:ext uri="{FF2B5EF4-FFF2-40B4-BE49-F238E27FC236}">
              <a16:creationId xmlns:a16="http://schemas.microsoft.com/office/drawing/2014/main" id="{0031C73B-235A-4018-873B-034D4549511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71" name="Line 206">
          <a:extLst>
            <a:ext uri="{FF2B5EF4-FFF2-40B4-BE49-F238E27FC236}">
              <a16:creationId xmlns:a16="http://schemas.microsoft.com/office/drawing/2014/main" id="{CC92E52A-395B-4164-861D-0650E7A10B3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72" name="Line 207">
          <a:extLst>
            <a:ext uri="{FF2B5EF4-FFF2-40B4-BE49-F238E27FC236}">
              <a16:creationId xmlns:a16="http://schemas.microsoft.com/office/drawing/2014/main" id="{9C33AE94-3046-4F35-8655-ED4AFEAEDFB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73" name="Line 208">
          <a:extLst>
            <a:ext uri="{FF2B5EF4-FFF2-40B4-BE49-F238E27FC236}">
              <a16:creationId xmlns:a16="http://schemas.microsoft.com/office/drawing/2014/main" id="{D932D9A0-1145-4414-AB2B-E5198E3984B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74" name="Line 209">
          <a:extLst>
            <a:ext uri="{FF2B5EF4-FFF2-40B4-BE49-F238E27FC236}">
              <a16:creationId xmlns:a16="http://schemas.microsoft.com/office/drawing/2014/main" id="{3889F490-DE6B-4145-80B9-7D7292331DD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75" name="Line 210">
          <a:extLst>
            <a:ext uri="{FF2B5EF4-FFF2-40B4-BE49-F238E27FC236}">
              <a16:creationId xmlns:a16="http://schemas.microsoft.com/office/drawing/2014/main" id="{D1E188C9-2AD9-45D2-A949-4DAFAC5294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76" name="Line 211">
          <a:extLst>
            <a:ext uri="{FF2B5EF4-FFF2-40B4-BE49-F238E27FC236}">
              <a16:creationId xmlns:a16="http://schemas.microsoft.com/office/drawing/2014/main" id="{29508165-ECB3-4857-A19E-00AAEC62586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77" name="Line 212">
          <a:extLst>
            <a:ext uri="{FF2B5EF4-FFF2-40B4-BE49-F238E27FC236}">
              <a16:creationId xmlns:a16="http://schemas.microsoft.com/office/drawing/2014/main" id="{F0277028-A419-427C-A3CD-BADC70E77FC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78" name="Line 213">
          <a:extLst>
            <a:ext uri="{FF2B5EF4-FFF2-40B4-BE49-F238E27FC236}">
              <a16:creationId xmlns:a16="http://schemas.microsoft.com/office/drawing/2014/main" id="{ABE91CD3-A3E0-4635-ABCE-7396E3FE5C9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79" name="Line 214">
          <a:extLst>
            <a:ext uri="{FF2B5EF4-FFF2-40B4-BE49-F238E27FC236}">
              <a16:creationId xmlns:a16="http://schemas.microsoft.com/office/drawing/2014/main" id="{803AE12A-73FE-4D3C-A2E9-D58BDD1B36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80" name="Line 215">
          <a:extLst>
            <a:ext uri="{FF2B5EF4-FFF2-40B4-BE49-F238E27FC236}">
              <a16:creationId xmlns:a16="http://schemas.microsoft.com/office/drawing/2014/main" id="{935FC9D6-9DAD-4741-AC35-A46DAB5FE81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81" name="Line 216">
          <a:extLst>
            <a:ext uri="{FF2B5EF4-FFF2-40B4-BE49-F238E27FC236}">
              <a16:creationId xmlns:a16="http://schemas.microsoft.com/office/drawing/2014/main" id="{6B6E2D91-4C5F-4E65-9EC4-BA39A455140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82" name="Line 217">
          <a:extLst>
            <a:ext uri="{FF2B5EF4-FFF2-40B4-BE49-F238E27FC236}">
              <a16:creationId xmlns:a16="http://schemas.microsoft.com/office/drawing/2014/main" id="{7619E36B-734F-4DA6-9081-13E02209D6F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83" name="Line 218">
          <a:extLst>
            <a:ext uri="{FF2B5EF4-FFF2-40B4-BE49-F238E27FC236}">
              <a16:creationId xmlns:a16="http://schemas.microsoft.com/office/drawing/2014/main" id="{5623DFD8-6CE1-473C-8F11-00D3F8C0BC1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84" name="Line 219">
          <a:extLst>
            <a:ext uri="{FF2B5EF4-FFF2-40B4-BE49-F238E27FC236}">
              <a16:creationId xmlns:a16="http://schemas.microsoft.com/office/drawing/2014/main" id="{36FC5C0D-5AEC-4ACD-A8E6-28D374BF9FE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85" name="Line 220">
          <a:extLst>
            <a:ext uri="{FF2B5EF4-FFF2-40B4-BE49-F238E27FC236}">
              <a16:creationId xmlns:a16="http://schemas.microsoft.com/office/drawing/2014/main" id="{9AA941C2-8B02-4EE2-A208-AE9C2A6DCE6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86" name="Line 221">
          <a:extLst>
            <a:ext uri="{FF2B5EF4-FFF2-40B4-BE49-F238E27FC236}">
              <a16:creationId xmlns:a16="http://schemas.microsoft.com/office/drawing/2014/main" id="{CE881FD6-53B5-4C8E-B0B4-FB98A0B4AF1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87" name="Line 222">
          <a:extLst>
            <a:ext uri="{FF2B5EF4-FFF2-40B4-BE49-F238E27FC236}">
              <a16:creationId xmlns:a16="http://schemas.microsoft.com/office/drawing/2014/main" id="{D610F84F-0B65-42D8-AF98-AF22C3CD6C4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88" name="Line 223">
          <a:extLst>
            <a:ext uri="{FF2B5EF4-FFF2-40B4-BE49-F238E27FC236}">
              <a16:creationId xmlns:a16="http://schemas.microsoft.com/office/drawing/2014/main" id="{C70AE31A-A0E8-4291-9CAD-4F2253B7F27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89" name="Line 224">
          <a:extLst>
            <a:ext uri="{FF2B5EF4-FFF2-40B4-BE49-F238E27FC236}">
              <a16:creationId xmlns:a16="http://schemas.microsoft.com/office/drawing/2014/main" id="{09FC2AD4-97EF-4917-8322-FF8B8F4663B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90" name="Line 225">
          <a:extLst>
            <a:ext uri="{FF2B5EF4-FFF2-40B4-BE49-F238E27FC236}">
              <a16:creationId xmlns:a16="http://schemas.microsoft.com/office/drawing/2014/main" id="{62C23EF8-EFFD-47B8-B349-3E30F313D9E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91" name="Line 226">
          <a:extLst>
            <a:ext uri="{FF2B5EF4-FFF2-40B4-BE49-F238E27FC236}">
              <a16:creationId xmlns:a16="http://schemas.microsoft.com/office/drawing/2014/main" id="{C79FCA3C-E036-4BFC-84DE-AEB24E30414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92" name="Line 227">
          <a:extLst>
            <a:ext uri="{FF2B5EF4-FFF2-40B4-BE49-F238E27FC236}">
              <a16:creationId xmlns:a16="http://schemas.microsoft.com/office/drawing/2014/main" id="{B05111BE-80D5-4F18-89D9-76BDB02666C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93" name="Line 228">
          <a:extLst>
            <a:ext uri="{FF2B5EF4-FFF2-40B4-BE49-F238E27FC236}">
              <a16:creationId xmlns:a16="http://schemas.microsoft.com/office/drawing/2014/main" id="{65ED8C00-0166-4FF9-833F-751FFF719DC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94" name="Line 229">
          <a:extLst>
            <a:ext uri="{FF2B5EF4-FFF2-40B4-BE49-F238E27FC236}">
              <a16:creationId xmlns:a16="http://schemas.microsoft.com/office/drawing/2014/main" id="{7FBDED69-4022-4674-9EFD-94A3AAF736B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95" name="Line 230">
          <a:extLst>
            <a:ext uri="{FF2B5EF4-FFF2-40B4-BE49-F238E27FC236}">
              <a16:creationId xmlns:a16="http://schemas.microsoft.com/office/drawing/2014/main" id="{11C3AF58-2010-4B48-A9AE-F2236571401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96" name="Line 231">
          <a:extLst>
            <a:ext uri="{FF2B5EF4-FFF2-40B4-BE49-F238E27FC236}">
              <a16:creationId xmlns:a16="http://schemas.microsoft.com/office/drawing/2014/main" id="{6D62FE10-7414-402A-A8E0-E27322D3706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97" name="Line 232">
          <a:extLst>
            <a:ext uri="{FF2B5EF4-FFF2-40B4-BE49-F238E27FC236}">
              <a16:creationId xmlns:a16="http://schemas.microsoft.com/office/drawing/2014/main" id="{F5D29B53-3809-462D-B90E-ED53A8287CA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98" name="Line 233">
          <a:extLst>
            <a:ext uri="{FF2B5EF4-FFF2-40B4-BE49-F238E27FC236}">
              <a16:creationId xmlns:a16="http://schemas.microsoft.com/office/drawing/2014/main" id="{A81F23F8-34FB-415E-A003-5643086E223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299" name="Line 234">
          <a:extLst>
            <a:ext uri="{FF2B5EF4-FFF2-40B4-BE49-F238E27FC236}">
              <a16:creationId xmlns:a16="http://schemas.microsoft.com/office/drawing/2014/main" id="{D82FE643-6EFB-4CFB-83CD-156683916BF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00" name="Line 235">
          <a:extLst>
            <a:ext uri="{FF2B5EF4-FFF2-40B4-BE49-F238E27FC236}">
              <a16:creationId xmlns:a16="http://schemas.microsoft.com/office/drawing/2014/main" id="{C8BA2890-5FAB-4A7C-9826-24968F4855B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01" name="Line 236">
          <a:extLst>
            <a:ext uri="{FF2B5EF4-FFF2-40B4-BE49-F238E27FC236}">
              <a16:creationId xmlns:a16="http://schemas.microsoft.com/office/drawing/2014/main" id="{529F3E6C-D1C0-4A83-AA18-981679E316C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02" name="Line 237">
          <a:extLst>
            <a:ext uri="{FF2B5EF4-FFF2-40B4-BE49-F238E27FC236}">
              <a16:creationId xmlns:a16="http://schemas.microsoft.com/office/drawing/2014/main" id="{2132BE5B-DC69-4FA0-9ADB-5250CDCF282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03" name="Line 239">
          <a:extLst>
            <a:ext uri="{FF2B5EF4-FFF2-40B4-BE49-F238E27FC236}">
              <a16:creationId xmlns:a16="http://schemas.microsoft.com/office/drawing/2014/main" id="{39182E37-3F5E-47A0-BAEA-089819B5F4C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04" name="Line 240">
          <a:extLst>
            <a:ext uri="{FF2B5EF4-FFF2-40B4-BE49-F238E27FC236}">
              <a16:creationId xmlns:a16="http://schemas.microsoft.com/office/drawing/2014/main" id="{44BDDE30-ADFB-4122-805B-1613CFF549D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05" name="Line 241">
          <a:extLst>
            <a:ext uri="{FF2B5EF4-FFF2-40B4-BE49-F238E27FC236}">
              <a16:creationId xmlns:a16="http://schemas.microsoft.com/office/drawing/2014/main" id="{5394C504-64CF-4CEA-834F-786E08B0423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06" name="Line 242">
          <a:extLst>
            <a:ext uri="{FF2B5EF4-FFF2-40B4-BE49-F238E27FC236}">
              <a16:creationId xmlns:a16="http://schemas.microsoft.com/office/drawing/2014/main" id="{44BE0188-F7C1-4C0E-B437-C667BB1DC15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07" name="Line 243">
          <a:extLst>
            <a:ext uri="{FF2B5EF4-FFF2-40B4-BE49-F238E27FC236}">
              <a16:creationId xmlns:a16="http://schemas.microsoft.com/office/drawing/2014/main" id="{AF1EEB4D-7EB7-454B-A7EC-CEE6A5027D7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08" name="Line 244">
          <a:extLst>
            <a:ext uri="{FF2B5EF4-FFF2-40B4-BE49-F238E27FC236}">
              <a16:creationId xmlns:a16="http://schemas.microsoft.com/office/drawing/2014/main" id="{2FE98E38-D5C6-4207-AD51-218A1A367CB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09" name="Line 245">
          <a:extLst>
            <a:ext uri="{FF2B5EF4-FFF2-40B4-BE49-F238E27FC236}">
              <a16:creationId xmlns:a16="http://schemas.microsoft.com/office/drawing/2014/main" id="{642A3061-57A6-403C-A2EB-994D523E560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10" name="Line 246">
          <a:extLst>
            <a:ext uri="{FF2B5EF4-FFF2-40B4-BE49-F238E27FC236}">
              <a16:creationId xmlns:a16="http://schemas.microsoft.com/office/drawing/2014/main" id="{495B0A9A-345D-4878-BEC6-FF25FCBEA0C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11" name="Line 247">
          <a:extLst>
            <a:ext uri="{FF2B5EF4-FFF2-40B4-BE49-F238E27FC236}">
              <a16:creationId xmlns:a16="http://schemas.microsoft.com/office/drawing/2014/main" id="{AA7EFC46-3B7E-478B-A92B-07FB998C496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12" name="Line 248">
          <a:extLst>
            <a:ext uri="{FF2B5EF4-FFF2-40B4-BE49-F238E27FC236}">
              <a16:creationId xmlns:a16="http://schemas.microsoft.com/office/drawing/2014/main" id="{32FF6926-9717-4D5A-9FDC-5F64242BE15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13" name="Line 249">
          <a:extLst>
            <a:ext uri="{FF2B5EF4-FFF2-40B4-BE49-F238E27FC236}">
              <a16:creationId xmlns:a16="http://schemas.microsoft.com/office/drawing/2014/main" id="{9C88DE45-AFE7-4D78-B938-2F1530322CD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14" name="Line 250">
          <a:extLst>
            <a:ext uri="{FF2B5EF4-FFF2-40B4-BE49-F238E27FC236}">
              <a16:creationId xmlns:a16="http://schemas.microsoft.com/office/drawing/2014/main" id="{31395C49-A723-48BB-A236-75DBE86C855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15" name="Line 251">
          <a:extLst>
            <a:ext uri="{FF2B5EF4-FFF2-40B4-BE49-F238E27FC236}">
              <a16:creationId xmlns:a16="http://schemas.microsoft.com/office/drawing/2014/main" id="{E7C399E8-AD4B-486D-9775-EF1E16825E2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16" name="Line 252">
          <a:extLst>
            <a:ext uri="{FF2B5EF4-FFF2-40B4-BE49-F238E27FC236}">
              <a16:creationId xmlns:a16="http://schemas.microsoft.com/office/drawing/2014/main" id="{6D350897-91B1-4643-9D2F-19FF66AC114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17" name="Line 253">
          <a:extLst>
            <a:ext uri="{FF2B5EF4-FFF2-40B4-BE49-F238E27FC236}">
              <a16:creationId xmlns:a16="http://schemas.microsoft.com/office/drawing/2014/main" id="{E4D26A9A-B062-4495-922C-F8989DCF4E7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18" name="Line 254">
          <a:extLst>
            <a:ext uri="{FF2B5EF4-FFF2-40B4-BE49-F238E27FC236}">
              <a16:creationId xmlns:a16="http://schemas.microsoft.com/office/drawing/2014/main" id="{E353FC49-9E01-4099-BF07-5476CA921BC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19" name="Line 255">
          <a:extLst>
            <a:ext uri="{FF2B5EF4-FFF2-40B4-BE49-F238E27FC236}">
              <a16:creationId xmlns:a16="http://schemas.microsoft.com/office/drawing/2014/main" id="{1917491E-25A6-42B2-A33B-841271B4B57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20" name="Line 256">
          <a:extLst>
            <a:ext uri="{FF2B5EF4-FFF2-40B4-BE49-F238E27FC236}">
              <a16:creationId xmlns:a16="http://schemas.microsoft.com/office/drawing/2014/main" id="{DF90FFA4-4556-491B-8869-18A8A7D5B72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21" name="Line 257">
          <a:extLst>
            <a:ext uri="{FF2B5EF4-FFF2-40B4-BE49-F238E27FC236}">
              <a16:creationId xmlns:a16="http://schemas.microsoft.com/office/drawing/2014/main" id="{BC5E5513-5072-4946-BFDD-71E7E9D604E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22" name="Line 258">
          <a:extLst>
            <a:ext uri="{FF2B5EF4-FFF2-40B4-BE49-F238E27FC236}">
              <a16:creationId xmlns:a16="http://schemas.microsoft.com/office/drawing/2014/main" id="{DFF0CC86-7386-4ABA-82FE-CB91D5A31A0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23" name="Line 259">
          <a:extLst>
            <a:ext uri="{FF2B5EF4-FFF2-40B4-BE49-F238E27FC236}">
              <a16:creationId xmlns:a16="http://schemas.microsoft.com/office/drawing/2014/main" id="{2665D3A6-3D9D-4120-909E-31CB6DA1E02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24" name="Line 260">
          <a:extLst>
            <a:ext uri="{FF2B5EF4-FFF2-40B4-BE49-F238E27FC236}">
              <a16:creationId xmlns:a16="http://schemas.microsoft.com/office/drawing/2014/main" id="{59B06829-BC47-4252-9813-CC8AEEECC32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25" name="Line 261">
          <a:extLst>
            <a:ext uri="{FF2B5EF4-FFF2-40B4-BE49-F238E27FC236}">
              <a16:creationId xmlns:a16="http://schemas.microsoft.com/office/drawing/2014/main" id="{C8E6FE86-7E22-4FB1-B3B1-B418ED1E809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26" name="Line 262">
          <a:extLst>
            <a:ext uri="{FF2B5EF4-FFF2-40B4-BE49-F238E27FC236}">
              <a16:creationId xmlns:a16="http://schemas.microsoft.com/office/drawing/2014/main" id="{BB99337E-88EE-4EFF-A8A8-8E7A116FEF2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27" name="Line 263">
          <a:extLst>
            <a:ext uri="{FF2B5EF4-FFF2-40B4-BE49-F238E27FC236}">
              <a16:creationId xmlns:a16="http://schemas.microsoft.com/office/drawing/2014/main" id="{544B0741-857C-4F5C-A009-7DAE99B8E4B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28" name="Line 264">
          <a:extLst>
            <a:ext uri="{FF2B5EF4-FFF2-40B4-BE49-F238E27FC236}">
              <a16:creationId xmlns:a16="http://schemas.microsoft.com/office/drawing/2014/main" id="{43948C25-49AA-4E18-B6DF-3601162D8CA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29" name="Line 265">
          <a:extLst>
            <a:ext uri="{FF2B5EF4-FFF2-40B4-BE49-F238E27FC236}">
              <a16:creationId xmlns:a16="http://schemas.microsoft.com/office/drawing/2014/main" id="{71C3A7AB-4259-41C0-957D-5DDCA5EB814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30" name="Line 266">
          <a:extLst>
            <a:ext uri="{FF2B5EF4-FFF2-40B4-BE49-F238E27FC236}">
              <a16:creationId xmlns:a16="http://schemas.microsoft.com/office/drawing/2014/main" id="{205D94D9-A740-4E05-AF9B-61731713F75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31" name="Line 267">
          <a:extLst>
            <a:ext uri="{FF2B5EF4-FFF2-40B4-BE49-F238E27FC236}">
              <a16:creationId xmlns:a16="http://schemas.microsoft.com/office/drawing/2014/main" id="{198C8953-2E3F-4937-B2F8-B6F8C94AC2B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32" name="Line 268">
          <a:extLst>
            <a:ext uri="{FF2B5EF4-FFF2-40B4-BE49-F238E27FC236}">
              <a16:creationId xmlns:a16="http://schemas.microsoft.com/office/drawing/2014/main" id="{B1612CAB-FA2A-4300-B963-9F58A01A262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33" name="Line 269">
          <a:extLst>
            <a:ext uri="{FF2B5EF4-FFF2-40B4-BE49-F238E27FC236}">
              <a16:creationId xmlns:a16="http://schemas.microsoft.com/office/drawing/2014/main" id="{6803DE39-E09B-46A7-8EBE-42223144A6C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34" name="Line 270">
          <a:extLst>
            <a:ext uri="{FF2B5EF4-FFF2-40B4-BE49-F238E27FC236}">
              <a16:creationId xmlns:a16="http://schemas.microsoft.com/office/drawing/2014/main" id="{DCEEA5BE-4B1A-461D-A5AB-EBBD773077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35" name="Line 271">
          <a:extLst>
            <a:ext uri="{FF2B5EF4-FFF2-40B4-BE49-F238E27FC236}">
              <a16:creationId xmlns:a16="http://schemas.microsoft.com/office/drawing/2014/main" id="{74645D85-046A-4281-AF39-43F0E868BB1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36" name="Line 272">
          <a:extLst>
            <a:ext uri="{FF2B5EF4-FFF2-40B4-BE49-F238E27FC236}">
              <a16:creationId xmlns:a16="http://schemas.microsoft.com/office/drawing/2014/main" id="{7A839BF4-DAFF-46BE-9216-0CF23649BE7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37" name="Line 273">
          <a:extLst>
            <a:ext uri="{FF2B5EF4-FFF2-40B4-BE49-F238E27FC236}">
              <a16:creationId xmlns:a16="http://schemas.microsoft.com/office/drawing/2014/main" id="{C00E1402-4ECF-4ED0-A70B-638B84BA4B8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38" name="Line 274">
          <a:extLst>
            <a:ext uri="{FF2B5EF4-FFF2-40B4-BE49-F238E27FC236}">
              <a16:creationId xmlns:a16="http://schemas.microsoft.com/office/drawing/2014/main" id="{BE8F333D-3E59-4FEC-9463-AC063848F16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39" name="Line 275">
          <a:extLst>
            <a:ext uri="{FF2B5EF4-FFF2-40B4-BE49-F238E27FC236}">
              <a16:creationId xmlns:a16="http://schemas.microsoft.com/office/drawing/2014/main" id="{F903B64E-1877-4A0C-9DEB-3C004C62D7D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40" name="Line 276">
          <a:extLst>
            <a:ext uri="{FF2B5EF4-FFF2-40B4-BE49-F238E27FC236}">
              <a16:creationId xmlns:a16="http://schemas.microsoft.com/office/drawing/2014/main" id="{0C494FE3-46EC-41B9-AB4A-1C1D15B1FAC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41" name="Line 277">
          <a:extLst>
            <a:ext uri="{FF2B5EF4-FFF2-40B4-BE49-F238E27FC236}">
              <a16:creationId xmlns:a16="http://schemas.microsoft.com/office/drawing/2014/main" id="{FFB697C0-9472-44DB-887A-E66A3F25D36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42" name="Line 278">
          <a:extLst>
            <a:ext uri="{FF2B5EF4-FFF2-40B4-BE49-F238E27FC236}">
              <a16:creationId xmlns:a16="http://schemas.microsoft.com/office/drawing/2014/main" id="{8352A186-BF3B-4A8B-8418-7D657C12B1C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43" name="Line 279">
          <a:extLst>
            <a:ext uri="{FF2B5EF4-FFF2-40B4-BE49-F238E27FC236}">
              <a16:creationId xmlns:a16="http://schemas.microsoft.com/office/drawing/2014/main" id="{3C048B60-349B-4B92-9311-B43CD71286A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44" name="Line 280">
          <a:extLst>
            <a:ext uri="{FF2B5EF4-FFF2-40B4-BE49-F238E27FC236}">
              <a16:creationId xmlns:a16="http://schemas.microsoft.com/office/drawing/2014/main" id="{831CB623-4D2F-416D-84CE-273AB07D946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45" name="Line 281">
          <a:extLst>
            <a:ext uri="{FF2B5EF4-FFF2-40B4-BE49-F238E27FC236}">
              <a16:creationId xmlns:a16="http://schemas.microsoft.com/office/drawing/2014/main" id="{6C5F0041-377A-4E0F-95B6-B539A48CC88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46" name="Line 282">
          <a:extLst>
            <a:ext uri="{FF2B5EF4-FFF2-40B4-BE49-F238E27FC236}">
              <a16:creationId xmlns:a16="http://schemas.microsoft.com/office/drawing/2014/main" id="{7850CE6D-6403-47F2-BF6C-969CC6D3E1A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47" name="Line 283">
          <a:extLst>
            <a:ext uri="{FF2B5EF4-FFF2-40B4-BE49-F238E27FC236}">
              <a16:creationId xmlns:a16="http://schemas.microsoft.com/office/drawing/2014/main" id="{063E18DA-15E1-41B9-83CB-B5429F9FA93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48" name="Line 284">
          <a:extLst>
            <a:ext uri="{FF2B5EF4-FFF2-40B4-BE49-F238E27FC236}">
              <a16:creationId xmlns:a16="http://schemas.microsoft.com/office/drawing/2014/main" id="{4E6E1995-CC01-47BF-9168-AFA6B9DD457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49" name="Line 285">
          <a:extLst>
            <a:ext uri="{FF2B5EF4-FFF2-40B4-BE49-F238E27FC236}">
              <a16:creationId xmlns:a16="http://schemas.microsoft.com/office/drawing/2014/main" id="{A432FE2F-AD0B-43D3-B6E2-7D6D91D476D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50" name="Line 286">
          <a:extLst>
            <a:ext uri="{FF2B5EF4-FFF2-40B4-BE49-F238E27FC236}">
              <a16:creationId xmlns:a16="http://schemas.microsoft.com/office/drawing/2014/main" id="{57977441-1723-4416-89D8-BF17DB614EF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51" name="Line 287">
          <a:extLst>
            <a:ext uri="{FF2B5EF4-FFF2-40B4-BE49-F238E27FC236}">
              <a16:creationId xmlns:a16="http://schemas.microsoft.com/office/drawing/2014/main" id="{2C552D53-C43E-40A6-B9A9-A5FAAFB253F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52" name="Line 288">
          <a:extLst>
            <a:ext uri="{FF2B5EF4-FFF2-40B4-BE49-F238E27FC236}">
              <a16:creationId xmlns:a16="http://schemas.microsoft.com/office/drawing/2014/main" id="{32D89450-9AFA-42A2-ABDC-3AC596F44F2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53" name="Line 289">
          <a:extLst>
            <a:ext uri="{FF2B5EF4-FFF2-40B4-BE49-F238E27FC236}">
              <a16:creationId xmlns:a16="http://schemas.microsoft.com/office/drawing/2014/main" id="{DB949A43-2867-4C6C-85A5-0846A7FA29E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54" name="Line 290">
          <a:extLst>
            <a:ext uri="{FF2B5EF4-FFF2-40B4-BE49-F238E27FC236}">
              <a16:creationId xmlns:a16="http://schemas.microsoft.com/office/drawing/2014/main" id="{FABFFDEC-06DC-48AD-A257-06DE8A2DC6A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55" name="Line 291">
          <a:extLst>
            <a:ext uri="{FF2B5EF4-FFF2-40B4-BE49-F238E27FC236}">
              <a16:creationId xmlns:a16="http://schemas.microsoft.com/office/drawing/2014/main" id="{E87E6D3D-51E7-41CA-BB25-D7A4C2B7DCE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56" name="Line 292">
          <a:extLst>
            <a:ext uri="{FF2B5EF4-FFF2-40B4-BE49-F238E27FC236}">
              <a16:creationId xmlns:a16="http://schemas.microsoft.com/office/drawing/2014/main" id="{C797907E-C2BE-4A4E-B585-F590C6B05FF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57" name="Line 293">
          <a:extLst>
            <a:ext uri="{FF2B5EF4-FFF2-40B4-BE49-F238E27FC236}">
              <a16:creationId xmlns:a16="http://schemas.microsoft.com/office/drawing/2014/main" id="{5A6AB2E1-CCA7-4DBB-8C9B-5A8F9CFFE9D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58" name="Line 294">
          <a:extLst>
            <a:ext uri="{FF2B5EF4-FFF2-40B4-BE49-F238E27FC236}">
              <a16:creationId xmlns:a16="http://schemas.microsoft.com/office/drawing/2014/main" id="{41235939-3FC2-4FA3-9462-AD87C135325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59" name="Line 295">
          <a:extLst>
            <a:ext uri="{FF2B5EF4-FFF2-40B4-BE49-F238E27FC236}">
              <a16:creationId xmlns:a16="http://schemas.microsoft.com/office/drawing/2014/main" id="{AC35148C-FFBD-4A6B-B6DA-C4E0A9F2C08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60" name="Line 296">
          <a:extLst>
            <a:ext uri="{FF2B5EF4-FFF2-40B4-BE49-F238E27FC236}">
              <a16:creationId xmlns:a16="http://schemas.microsoft.com/office/drawing/2014/main" id="{184C9AE5-82E5-4845-BDED-20FC472DA36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61" name="Line 297">
          <a:extLst>
            <a:ext uri="{FF2B5EF4-FFF2-40B4-BE49-F238E27FC236}">
              <a16:creationId xmlns:a16="http://schemas.microsoft.com/office/drawing/2014/main" id="{57595E6D-EB77-4D09-A440-E46289D21C2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62" name="Line 298">
          <a:extLst>
            <a:ext uri="{FF2B5EF4-FFF2-40B4-BE49-F238E27FC236}">
              <a16:creationId xmlns:a16="http://schemas.microsoft.com/office/drawing/2014/main" id="{BE473813-32CA-421B-9C4C-416F6C912F7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63" name="Line 299">
          <a:extLst>
            <a:ext uri="{FF2B5EF4-FFF2-40B4-BE49-F238E27FC236}">
              <a16:creationId xmlns:a16="http://schemas.microsoft.com/office/drawing/2014/main" id="{2A2B54F3-8162-48A3-BD63-088DEE32B4F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64" name="Line 300">
          <a:extLst>
            <a:ext uri="{FF2B5EF4-FFF2-40B4-BE49-F238E27FC236}">
              <a16:creationId xmlns:a16="http://schemas.microsoft.com/office/drawing/2014/main" id="{3FF43964-2E8B-4FD4-93B3-3FDA95FD1E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65" name="Line 301">
          <a:extLst>
            <a:ext uri="{FF2B5EF4-FFF2-40B4-BE49-F238E27FC236}">
              <a16:creationId xmlns:a16="http://schemas.microsoft.com/office/drawing/2014/main" id="{53A49A9E-81EE-4CEB-A0D0-8D01D167F03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66" name="Line 302">
          <a:extLst>
            <a:ext uri="{FF2B5EF4-FFF2-40B4-BE49-F238E27FC236}">
              <a16:creationId xmlns:a16="http://schemas.microsoft.com/office/drawing/2014/main" id="{DF247D42-5288-4311-8654-36F5DEFE96B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67" name="Line 303">
          <a:extLst>
            <a:ext uri="{FF2B5EF4-FFF2-40B4-BE49-F238E27FC236}">
              <a16:creationId xmlns:a16="http://schemas.microsoft.com/office/drawing/2014/main" id="{29E49DFA-5ECB-4CB2-9AF8-C9B4E196F2C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68" name="Line 304">
          <a:extLst>
            <a:ext uri="{FF2B5EF4-FFF2-40B4-BE49-F238E27FC236}">
              <a16:creationId xmlns:a16="http://schemas.microsoft.com/office/drawing/2014/main" id="{8E07387F-A109-4FC2-A734-528AE026198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69" name="Line 305">
          <a:extLst>
            <a:ext uri="{FF2B5EF4-FFF2-40B4-BE49-F238E27FC236}">
              <a16:creationId xmlns:a16="http://schemas.microsoft.com/office/drawing/2014/main" id="{FFDB4C60-6B25-4864-9870-154E6B38CF6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70" name="Line 306">
          <a:extLst>
            <a:ext uri="{FF2B5EF4-FFF2-40B4-BE49-F238E27FC236}">
              <a16:creationId xmlns:a16="http://schemas.microsoft.com/office/drawing/2014/main" id="{68FFD054-746A-42E6-BD9E-1DC74E723AC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71" name="Line 307">
          <a:extLst>
            <a:ext uri="{FF2B5EF4-FFF2-40B4-BE49-F238E27FC236}">
              <a16:creationId xmlns:a16="http://schemas.microsoft.com/office/drawing/2014/main" id="{65427486-57F2-48FE-84A6-15FC4F1BE50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72" name="Line 308">
          <a:extLst>
            <a:ext uri="{FF2B5EF4-FFF2-40B4-BE49-F238E27FC236}">
              <a16:creationId xmlns:a16="http://schemas.microsoft.com/office/drawing/2014/main" id="{BB8D0375-ED7A-42C3-B122-4D620B7F5CB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73" name="Line 309">
          <a:extLst>
            <a:ext uri="{FF2B5EF4-FFF2-40B4-BE49-F238E27FC236}">
              <a16:creationId xmlns:a16="http://schemas.microsoft.com/office/drawing/2014/main" id="{27E64C1E-D95A-4F12-8652-125DF05EA9E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74" name="Line 310">
          <a:extLst>
            <a:ext uri="{FF2B5EF4-FFF2-40B4-BE49-F238E27FC236}">
              <a16:creationId xmlns:a16="http://schemas.microsoft.com/office/drawing/2014/main" id="{1A91F90A-5D08-4F26-ACDD-92702043485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75" name="Line 311">
          <a:extLst>
            <a:ext uri="{FF2B5EF4-FFF2-40B4-BE49-F238E27FC236}">
              <a16:creationId xmlns:a16="http://schemas.microsoft.com/office/drawing/2014/main" id="{E82B40E4-E12B-4513-ACDB-37C5BF8EE97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76" name="Line 312">
          <a:extLst>
            <a:ext uri="{FF2B5EF4-FFF2-40B4-BE49-F238E27FC236}">
              <a16:creationId xmlns:a16="http://schemas.microsoft.com/office/drawing/2014/main" id="{DCA6AEF7-7142-4CB4-9903-024D0290432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77" name="Line 313">
          <a:extLst>
            <a:ext uri="{FF2B5EF4-FFF2-40B4-BE49-F238E27FC236}">
              <a16:creationId xmlns:a16="http://schemas.microsoft.com/office/drawing/2014/main" id="{E3137C82-DA59-4E58-8267-19E7556AADF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78" name="Line 314">
          <a:extLst>
            <a:ext uri="{FF2B5EF4-FFF2-40B4-BE49-F238E27FC236}">
              <a16:creationId xmlns:a16="http://schemas.microsoft.com/office/drawing/2014/main" id="{7FE11E43-F687-4806-AC1B-A912FB1D38C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79" name="Line 315">
          <a:extLst>
            <a:ext uri="{FF2B5EF4-FFF2-40B4-BE49-F238E27FC236}">
              <a16:creationId xmlns:a16="http://schemas.microsoft.com/office/drawing/2014/main" id="{27418CFE-4ADB-49B2-8141-57347386348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80" name="Line 316">
          <a:extLst>
            <a:ext uri="{FF2B5EF4-FFF2-40B4-BE49-F238E27FC236}">
              <a16:creationId xmlns:a16="http://schemas.microsoft.com/office/drawing/2014/main" id="{72F88815-AB36-4094-97A1-DADFE68790A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81" name="Line 317">
          <a:extLst>
            <a:ext uri="{FF2B5EF4-FFF2-40B4-BE49-F238E27FC236}">
              <a16:creationId xmlns:a16="http://schemas.microsoft.com/office/drawing/2014/main" id="{6A6DD575-1CE8-46A7-9452-40D19B69466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82" name="Line 318">
          <a:extLst>
            <a:ext uri="{FF2B5EF4-FFF2-40B4-BE49-F238E27FC236}">
              <a16:creationId xmlns:a16="http://schemas.microsoft.com/office/drawing/2014/main" id="{6679353E-7FA7-4ECA-83B3-450CB758068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83" name="Line 319">
          <a:extLst>
            <a:ext uri="{FF2B5EF4-FFF2-40B4-BE49-F238E27FC236}">
              <a16:creationId xmlns:a16="http://schemas.microsoft.com/office/drawing/2014/main" id="{C39DC935-2770-4BA0-B95F-5C5A876DBAD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84" name="Line 320">
          <a:extLst>
            <a:ext uri="{FF2B5EF4-FFF2-40B4-BE49-F238E27FC236}">
              <a16:creationId xmlns:a16="http://schemas.microsoft.com/office/drawing/2014/main" id="{59ACAA24-F9EE-446E-B2B3-8BE86B95350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85" name="Line 321">
          <a:extLst>
            <a:ext uri="{FF2B5EF4-FFF2-40B4-BE49-F238E27FC236}">
              <a16:creationId xmlns:a16="http://schemas.microsoft.com/office/drawing/2014/main" id="{2D796116-D867-4690-AC1E-A4A09D5BEAE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86" name="Line 322">
          <a:extLst>
            <a:ext uri="{FF2B5EF4-FFF2-40B4-BE49-F238E27FC236}">
              <a16:creationId xmlns:a16="http://schemas.microsoft.com/office/drawing/2014/main" id="{ACC286F6-B32A-4094-8724-B80BDD11C47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87" name="Line 323">
          <a:extLst>
            <a:ext uri="{FF2B5EF4-FFF2-40B4-BE49-F238E27FC236}">
              <a16:creationId xmlns:a16="http://schemas.microsoft.com/office/drawing/2014/main" id="{2E851203-FB31-4D85-99CB-BB86AFFE939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88" name="Line 324">
          <a:extLst>
            <a:ext uri="{FF2B5EF4-FFF2-40B4-BE49-F238E27FC236}">
              <a16:creationId xmlns:a16="http://schemas.microsoft.com/office/drawing/2014/main" id="{4681DAB3-C2D3-4F7B-912E-67AB3F88A15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89" name="Line 325">
          <a:extLst>
            <a:ext uri="{FF2B5EF4-FFF2-40B4-BE49-F238E27FC236}">
              <a16:creationId xmlns:a16="http://schemas.microsoft.com/office/drawing/2014/main" id="{A8B060D8-24BA-4FFD-B045-5FAA9825148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90" name="Line 326">
          <a:extLst>
            <a:ext uri="{FF2B5EF4-FFF2-40B4-BE49-F238E27FC236}">
              <a16:creationId xmlns:a16="http://schemas.microsoft.com/office/drawing/2014/main" id="{2370FC73-666C-47FA-8F15-DB37B79A271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91" name="Line 327">
          <a:extLst>
            <a:ext uri="{FF2B5EF4-FFF2-40B4-BE49-F238E27FC236}">
              <a16:creationId xmlns:a16="http://schemas.microsoft.com/office/drawing/2014/main" id="{1D05F350-4654-4B85-B4AE-8F0F330CDCE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92" name="Line 328">
          <a:extLst>
            <a:ext uri="{FF2B5EF4-FFF2-40B4-BE49-F238E27FC236}">
              <a16:creationId xmlns:a16="http://schemas.microsoft.com/office/drawing/2014/main" id="{35B7B204-7FE8-4180-BA09-0BA5B4BBE45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93" name="Line 329">
          <a:extLst>
            <a:ext uri="{FF2B5EF4-FFF2-40B4-BE49-F238E27FC236}">
              <a16:creationId xmlns:a16="http://schemas.microsoft.com/office/drawing/2014/main" id="{B37DC5C7-0DC6-4825-A2E9-10E7C4C787D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94" name="Line 330">
          <a:extLst>
            <a:ext uri="{FF2B5EF4-FFF2-40B4-BE49-F238E27FC236}">
              <a16:creationId xmlns:a16="http://schemas.microsoft.com/office/drawing/2014/main" id="{7F91A851-7DEC-4DE3-85F1-50359230BBB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95" name="Line 331">
          <a:extLst>
            <a:ext uri="{FF2B5EF4-FFF2-40B4-BE49-F238E27FC236}">
              <a16:creationId xmlns:a16="http://schemas.microsoft.com/office/drawing/2014/main" id="{35D858CB-A322-416B-9051-51C7FB1F3E5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96" name="Line 332">
          <a:extLst>
            <a:ext uri="{FF2B5EF4-FFF2-40B4-BE49-F238E27FC236}">
              <a16:creationId xmlns:a16="http://schemas.microsoft.com/office/drawing/2014/main" id="{0A5735E1-0400-4666-85B5-3139F523E30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97" name="Line 333">
          <a:extLst>
            <a:ext uri="{FF2B5EF4-FFF2-40B4-BE49-F238E27FC236}">
              <a16:creationId xmlns:a16="http://schemas.microsoft.com/office/drawing/2014/main" id="{9B153C12-6EEF-4D15-96E1-18A68DDCAFE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98" name="Line 334">
          <a:extLst>
            <a:ext uri="{FF2B5EF4-FFF2-40B4-BE49-F238E27FC236}">
              <a16:creationId xmlns:a16="http://schemas.microsoft.com/office/drawing/2014/main" id="{591038C1-8EE0-49FA-A95E-BE3C6A22AC6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399" name="Line 335">
          <a:extLst>
            <a:ext uri="{FF2B5EF4-FFF2-40B4-BE49-F238E27FC236}">
              <a16:creationId xmlns:a16="http://schemas.microsoft.com/office/drawing/2014/main" id="{23690BC1-578B-461D-9678-8F1EAD97AE0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00" name="Line 336">
          <a:extLst>
            <a:ext uri="{FF2B5EF4-FFF2-40B4-BE49-F238E27FC236}">
              <a16:creationId xmlns:a16="http://schemas.microsoft.com/office/drawing/2014/main" id="{86AE8D92-19E2-4A10-AF97-E723109AFAE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01" name="Line 337">
          <a:extLst>
            <a:ext uri="{FF2B5EF4-FFF2-40B4-BE49-F238E27FC236}">
              <a16:creationId xmlns:a16="http://schemas.microsoft.com/office/drawing/2014/main" id="{4A12B60C-B10C-402E-B3B0-5B486DFF94F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02" name="Line 338">
          <a:extLst>
            <a:ext uri="{FF2B5EF4-FFF2-40B4-BE49-F238E27FC236}">
              <a16:creationId xmlns:a16="http://schemas.microsoft.com/office/drawing/2014/main" id="{42585F59-3F01-4213-BFEC-4DE181A29C5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03" name="Line 339">
          <a:extLst>
            <a:ext uri="{FF2B5EF4-FFF2-40B4-BE49-F238E27FC236}">
              <a16:creationId xmlns:a16="http://schemas.microsoft.com/office/drawing/2014/main" id="{641D2E97-37B6-466D-B6C5-E76AC5C6F07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04" name="Line 340">
          <a:extLst>
            <a:ext uri="{FF2B5EF4-FFF2-40B4-BE49-F238E27FC236}">
              <a16:creationId xmlns:a16="http://schemas.microsoft.com/office/drawing/2014/main" id="{F8BBA314-256D-4D81-8D70-AB1F4EF6602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05" name="Line 341">
          <a:extLst>
            <a:ext uri="{FF2B5EF4-FFF2-40B4-BE49-F238E27FC236}">
              <a16:creationId xmlns:a16="http://schemas.microsoft.com/office/drawing/2014/main" id="{253D8987-0CFD-4B51-A987-17D9880688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06" name="Line 342">
          <a:extLst>
            <a:ext uri="{FF2B5EF4-FFF2-40B4-BE49-F238E27FC236}">
              <a16:creationId xmlns:a16="http://schemas.microsoft.com/office/drawing/2014/main" id="{C85FBBFD-CBF3-4B9A-ACFF-6B82E396A0D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07" name="Line 343">
          <a:extLst>
            <a:ext uri="{FF2B5EF4-FFF2-40B4-BE49-F238E27FC236}">
              <a16:creationId xmlns:a16="http://schemas.microsoft.com/office/drawing/2014/main" id="{A90E22C6-5103-48AA-B69F-5C36CFCC5FD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08" name="Line 344">
          <a:extLst>
            <a:ext uri="{FF2B5EF4-FFF2-40B4-BE49-F238E27FC236}">
              <a16:creationId xmlns:a16="http://schemas.microsoft.com/office/drawing/2014/main" id="{53F5336E-E12B-4B43-B9A7-B4E4563EDF9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09" name="Line 345">
          <a:extLst>
            <a:ext uri="{FF2B5EF4-FFF2-40B4-BE49-F238E27FC236}">
              <a16:creationId xmlns:a16="http://schemas.microsoft.com/office/drawing/2014/main" id="{6670667E-C079-41AF-8B7B-6B96D00CDF7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10" name="Line 346">
          <a:extLst>
            <a:ext uri="{FF2B5EF4-FFF2-40B4-BE49-F238E27FC236}">
              <a16:creationId xmlns:a16="http://schemas.microsoft.com/office/drawing/2014/main" id="{05CDF18F-E460-468D-BD8F-9B4551255A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11" name="Line 347">
          <a:extLst>
            <a:ext uri="{FF2B5EF4-FFF2-40B4-BE49-F238E27FC236}">
              <a16:creationId xmlns:a16="http://schemas.microsoft.com/office/drawing/2014/main" id="{95E9BE87-1E5A-49E7-9391-C3F428CE7B3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12" name="Line 348">
          <a:extLst>
            <a:ext uri="{FF2B5EF4-FFF2-40B4-BE49-F238E27FC236}">
              <a16:creationId xmlns:a16="http://schemas.microsoft.com/office/drawing/2014/main" id="{4FE4D0A9-F294-46DB-9EC7-3134C7F5AB2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13" name="Line 349">
          <a:extLst>
            <a:ext uri="{FF2B5EF4-FFF2-40B4-BE49-F238E27FC236}">
              <a16:creationId xmlns:a16="http://schemas.microsoft.com/office/drawing/2014/main" id="{38D8E546-6BD6-4DCF-888D-23D2C5DBD04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14" name="Line 350">
          <a:extLst>
            <a:ext uri="{FF2B5EF4-FFF2-40B4-BE49-F238E27FC236}">
              <a16:creationId xmlns:a16="http://schemas.microsoft.com/office/drawing/2014/main" id="{A2D3210E-E93C-4242-B389-D490F3ACEB2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15" name="Line 351">
          <a:extLst>
            <a:ext uri="{FF2B5EF4-FFF2-40B4-BE49-F238E27FC236}">
              <a16:creationId xmlns:a16="http://schemas.microsoft.com/office/drawing/2014/main" id="{5D1FE94A-9152-4D00-9607-973181669A6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16" name="Line 352">
          <a:extLst>
            <a:ext uri="{FF2B5EF4-FFF2-40B4-BE49-F238E27FC236}">
              <a16:creationId xmlns:a16="http://schemas.microsoft.com/office/drawing/2014/main" id="{05FF6FC6-D20E-4E8C-8503-950F9591A22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17" name="Line 353">
          <a:extLst>
            <a:ext uri="{FF2B5EF4-FFF2-40B4-BE49-F238E27FC236}">
              <a16:creationId xmlns:a16="http://schemas.microsoft.com/office/drawing/2014/main" id="{CA1C2CD5-6BDB-4EE8-AF57-407F108484E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18" name="Line 354">
          <a:extLst>
            <a:ext uri="{FF2B5EF4-FFF2-40B4-BE49-F238E27FC236}">
              <a16:creationId xmlns:a16="http://schemas.microsoft.com/office/drawing/2014/main" id="{E6B74556-2A26-4DA7-896F-6DD9DA7FEF8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19" name="Line 355">
          <a:extLst>
            <a:ext uri="{FF2B5EF4-FFF2-40B4-BE49-F238E27FC236}">
              <a16:creationId xmlns:a16="http://schemas.microsoft.com/office/drawing/2014/main" id="{664F8F51-9DCF-4194-81D9-DA1A4DE15C0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20" name="Line 356">
          <a:extLst>
            <a:ext uri="{FF2B5EF4-FFF2-40B4-BE49-F238E27FC236}">
              <a16:creationId xmlns:a16="http://schemas.microsoft.com/office/drawing/2014/main" id="{27EFFA58-69E0-4001-B4DD-E8F82E48D62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21" name="Line 358">
          <a:extLst>
            <a:ext uri="{FF2B5EF4-FFF2-40B4-BE49-F238E27FC236}">
              <a16:creationId xmlns:a16="http://schemas.microsoft.com/office/drawing/2014/main" id="{368B8536-B35A-4417-959A-AFEF0D7FD57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22" name="Line 359">
          <a:extLst>
            <a:ext uri="{FF2B5EF4-FFF2-40B4-BE49-F238E27FC236}">
              <a16:creationId xmlns:a16="http://schemas.microsoft.com/office/drawing/2014/main" id="{4B122F22-C6A8-422D-B2B6-CD105AA7EBF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23" name="Line 360">
          <a:extLst>
            <a:ext uri="{FF2B5EF4-FFF2-40B4-BE49-F238E27FC236}">
              <a16:creationId xmlns:a16="http://schemas.microsoft.com/office/drawing/2014/main" id="{D47DA6DF-0FFA-44D2-AE24-7FF96A8C486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24" name="Line 361">
          <a:extLst>
            <a:ext uri="{FF2B5EF4-FFF2-40B4-BE49-F238E27FC236}">
              <a16:creationId xmlns:a16="http://schemas.microsoft.com/office/drawing/2014/main" id="{E9CF1B4B-7019-4C02-B785-2EC518B5D81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25" name="Line 362">
          <a:extLst>
            <a:ext uri="{FF2B5EF4-FFF2-40B4-BE49-F238E27FC236}">
              <a16:creationId xmlns:a16="http://schemas.microsoft.com/office/drawing/2014/main" id="{4501B199-F406-45F6-B41A-02C589EAE30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26" name="Line 363">
          <a:extLst>
            <a:ext uri="{FF2B5EF4-FFF2-40B4-BE49-F238E27FC236}">
              <a16:creationId xmlns:a16="http://schemas.microsoft.com/office/drawing/2014/main" id="{2898A280-016E-44D1-89A5-A34AC6C5CC0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27" name="Line 364">
          <a:extLst>
            <a:ext uri="{FF2B5EF4-FFF2-40B4-BE49-F238E27FC236}">
              <a16:creationId xmlns:a16="http://schemas.microsoft.com/office/drawing/2014/main" id="{A0200511-30E3-4F7B-9822-33863C68371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28" name="Line 365">
          <a:extLst>
            <a:ext uri="{FF2B5EF4-FFF2-40B4-BE49-F238E27FC236}">
              <a16:creationId xmlns:a16="http://schemas.microsoft.com/office/drawing/2014/main" id="{28E0DCC9-EF7C-48FD-BD8D-210CE99DECD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29" name="Line 366">
          <a:extLst>
            <a:ext uri="{FF2B5EF4-FFF2-40B4-BE49-F238E27FC236}">
              <a16:creationId xmlns:a16="http://schemas.microsoft.com/office/drawing/2014/main" id="{CEE85D19-E50B-4A35-B9F0-1412AC1A518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30" name="Line 367">
          <a:extLst>
            <a:ext uri="{FF2B5EF4-FFF2-40B4-BE49-F238E27FC236}">
              <a16:creationId xmlns:a16="http://schemas.microsoft.com/office/drawing/2014/main" id="{AAAD9D90-C9D5-4895-9F94-8CA20FC8635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31" name="Line 368">
          <a:extLst>
            <a:ext uri="{FF2B5EF4-FFF2-40B4-BE49-F238E27FC236}">
              <a16:creationId xmlns:a16="http://schemas.microsoft.com/office/drawing/2014/main" id="{E13C73A3-1735-452B-8571-55445DBE583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32" name="Line 369">
          <a:extLst>
            <a:ext uri="{FF2B5EF4-FFF2-40B4-BE49-F238E27FC236}">
              <a16:creationId xmlns:a16="http://schemas.microsoft.com/office/drawing/2014/main" id="{D3497EAA-CA22-4FE2-8E60-35F43B8A385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33" name="Line 370">
          <a:extLst>
            <a:ext uri="{FF2B5EF4-FFF2-40B4-BE49-F238E27FC236}">
              <a16:creationId xmlns:a16="http://schemas.microsoft.com/office/drawing/2014/main" id="{A756240C-ADE6-4633-A77B-0E6F8C5B7AB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34" name="Line 371">
          <a:extLst>
            <a:ext uri="{FF2B5EF4-FFF2-40B4-BE49-F238E27FC236}">
              <a16:creationId xmlns:a16="http://schemas.microsoft.com/office/drawing/2014/main" id="{23D73CF5-D915-4576-83DF-86F10CD86EB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35" name="Line 372">
          <a:extLst>
            <a:ext uri="{FF2B5EF4-FFF2-40B4-BE49-F238E27FC236}">
              <a16:creationId xmlns:a16="http://schemas.microsoft.com/office/drawing/2014/main" id="{F56D61F3-8148-4DF8-8FB5-443EE0D0B01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36" name="Line 373">
          <a:extLst>
            <a:ext uri="{FF2B5EF4-FFF2-40B4-BE49-F238E27FC236}">
              <a16:creationId xmlns:a16="http://schemas.microsoft.com/office/drawing/2014/main" id="{FE55576E-56C1-4298-B021-FCA5C3844C2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37" name="Line 374">
          <a:extLst>
            <a:ext uri="{FF2B5EF4-FFF2-40B4-BE49-F238E27FC236}">
              <a16:creationId xmlns:a16="http://schemas.microsoft.com/office/drawing/2014/main" id="{88F00EFA-2303-46E7-85D8-9AFF25F1F14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38" name="Line 375">
          <a:extLst>
            <a:ext uri="{FF2B5EF4-FFF2-40B4-BE49-F238E27FC236}">
              <a16:creationId xmlns:a16="http://schemas.microsoft.com/office/drawing/2014/main" id="{F21AC74C-0588-4AA0-B209-DE48EA614BB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39" name="Line 376">
          <a:extLst>
            <a:ext uri="{FF2B5EF4-FFF2-40B4-BE49-F238E27FC236}">
              <a16:creationId xmlns:a16="http://schemas.microsoft.com/office/drawing/2014/main" id="{B2078A17-B4AD-41D4-AE48-67EE6EDDEBD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40" name="Line 377">
          <a:extLst>
            <a:ext uri="{FF2B5EF4-FFF2-40B4-BE49-F238E27FC236}">
              <a16:creationId xmlns:a16="http://schemas.microsoft.com/office/drawing/2014/main" id="{3AF77764-777D-48B6-9A04-3DCB92155B1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41" name="Line 378">
          <a:extLst>
            <a:ext uri="{FF2B5EF4-FFF2-40B4-BE49-F238E27FC236}">
              <a16:creationId xmlns:a16="http://schemas.microsoft.com/office/drawing/2014/main" id="{DF99A042-5E48-4ED7-B739-BF2FC8700EB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42" name="Line 379">
          <a:extLst>
            <a:ext uri="{FF2B5EF4-FFF2-40B4-BE49-F238E27FC236}">
              <a16:creationId xmlns:a16="http://schemas.microsoft.com/office/drawing/2014/main" id="{192DB342-B1EE-487B-AEBD-C4D1DA90CA9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43" name="Line 380">
          <a:extLst>
            <a:ext uri="{FF2B5EF4-FFF2-40B4-BE49-F238E27FC236}">
              <a16:creationId xmlns:a16="http://schemas.microsoft.com/office/drawing/2014/main" id="{51EB0748-6CC8-424F-BD49-B945C0646B0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44" name="Line 381">
          <a:extLst>
            <a:ext uri="{FF2B5EF4-FFF2-40B4-BE49-F238E27FC236}">
              <a16:creationId xmlns:a16="http://schemas.microsoft.com/office/drawing/2014/main" id="{64DDC9A5-BC28-44F8-84FD-F962400D457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45" name="Line 382">
          <a:extLst>
            <a:ext uri="{FF2B5EF4-FFF2-40B4-BE49-F238E27FC236}">
              <a16:creationId xmlns:a16="http://schemas.microsoft.com/office/drawing/2014/main" id="{84C35DB0-A2CF-4752-9BE2-F84E441B427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46" name="Line 383">
          <a:extLst>
            <a:ext uri="{FF2B5EF4-FFF2-40B4-BE49-F238E27FC236}">
              <a16:creationId xmlns:a16="http://schemas.microsoft.com/office/drawing/2014/main" id="{E1B43BFC-D3EE-4B8A-97BB-5FB65DF8F6C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47" name="Line 384">
          <a:extLst>
            <a:ext uri="{FF2B5EF4-FFF2-40B4-BE49-F238E27FC236}">
              <a16:creationId xmlns:a16="http://schemas.microsoft.com/office/drawing/2014/main" id="{A7AE1805-3115-48C7-BC29-4808AEEC9E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48" name="Line 385">
          <a:extLst>
            <a:ext uri="{FF2B5EF4-FFF2-40B4-BE49-F238E27FC236}">
              <a16:creationId xmlns:a16="http://schemas.microsoft.com/office/drawing/2014/main" id="{43F96D11-F1CC-47F7-B48F-123F393D391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49" name="Line 386">
          <a:extLst>
            <a:ext uri="{FF2B5EF4-FFF2-40B4-BE49-F238E27FC236}">
              <a16:creationId xmlns:a16="http://schemas.microsoft.com/office/drawing/2014/main" id="{F1B717C9-793E-4592-9137-6DD66C328BA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50" name="Line 387">
          <a:extLst>
            <a:ext uri="{FF2B5EF4-FFF2-40B4-BE49-F238E27FC236}">
              <a16:creationId xmlns:a16="http://schemas.microsoft.com/office/drawing/2014/main" id="{BB526932-533A-48FA-A299-29725D6F3B9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51" name="Line 388">
          <a:extLst>
            <a:ext uri="{FF2B5EF4-FFF2-40B4-BE49-F238E27FC236}">
              <a16:creationId xmlns:a16="http://schemas.microsoft.com/office/drawing/2014/main" id="{346F1142-155B-47E1-B63D-474E283C3EA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52" name="Line 389">
          <a:extLst>
            <a:ext uri="{FF2B5EF4-FFF2-40B4-BE49-F238E27FC236}">
              <a16:creationId xmlns:a16="http://schemas.microsoft.com/office/drawing/2014/main" id="{EA031925-C583-45AC-9A18-CD81E8E37DD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53" name="Line 390">
          <a:extLst>
            <a:ext uri="{FF2B5EF4-FFF2-40B4-BE49-F238E27FC236}">
              <a16:creationId xmlns:a16="http://schemas.microsoft.com/office/drawing/2014/main" id="{FABBA8C9-017C-4743-87D1-C36FCF83345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54" name="Line 391">
          <a:extLst>
            <a:ext uri="{FF2B5EF4-FFF2-40B4-BE49-F238E27FC236}">
              <a16:creationId xmlns:a16="http://schemas.microsoft.com/office/drawing/2014/main" id="{1BBEB998-4E0C-4A54-8756-04BE2782A62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55" name="Line 392">
          <a:extLst>
            <a:ext uri="{FF2B5EF4-FFF2-40B4-BE49-F238E27FC236}">
              <a16:creationId xmlns:a16="http://schemas.microsoft.com/office/drawing/2014/main" id="{326DF3AC-7F84-4613-857E-778D4F97C95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56" name="Line 393">
          <a:extLst>
            <a:ext uri="{FF2B5EF4-FFF2-40B4-BE49-F238E27FC236}">
              <a16:creationId xmlns:a16="http://schemas.microsoft.com/office/drawing/2014/main" id="{069AD8B6-41A6-4FFE-BB03-393E489CA07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57" name="Line 394">
          <a:extLst>
            <a:ext uri="{FF2B5EF4-FFF2-40B4-BE49-F238E27FC236}">
              <a16:creationId xmlns:a16="http://schemas.microsoft.com/office/drawing/2014/main" id="{5ACFFF68-32A3-490A-B3F4-7A9D234C671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58" name="Line 395">
          <a:extLst>
            <a:ext uri="{FF2B5EF4-FFF2-40B4-BE49-F238E27FC236}">
              <a16:creationId xmlns:a16="http://schemas.microsoft.com/office/drawing/2014/main" id="{D9993D0C-E837-46E6-9DAA-4EAB5D90CC7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59" name="Line 396">
          <a:extLst>
            <a:ext uri="{FF2B5EF4-FFF2-40B4-BE49-F238E27FC236}">
              <a16:creationId xmlns:a16="http://schemas.microsoft.com/office/drawing/2014/main" id="{E01DADB3-0F34-4E5F-A89A-0DEA16ABCEC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60" name="Line 397">
          <a:extLst>
            <a:ext uri="{FF2B5EF4-FFF2-40B4-BE49-F238E27FC236}">
              <a16:creationId xmlns:a16="http://schemas.microsoft.com/office/drawing/2014/main" id="{A23B299F-2249-4D0A-A4D1-3DAED8ABC08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61" name="Line 398">
          <a:extLst>
            <a:ext uri="{FF2B5EF4-FFF2-40B4-BE49-F238E27FC236}">
              <a16:creationId xmlns:a16="http://schemas.microsoft.com/office/drawing/2014/main" id="{BCB95BE7-21EA-4668-8219-62DA64BDD67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62" name="Line 399">
          <a:extLst>
            <a:ext uri="{FF2B5EF4-FFF2-40B4-BE49-F238E27FC236}">
              <a16:creationId xmlns:a16="http://schemas.microsoft.com/office/drawing/2014/main" id="{51AF4D9D-1846-4335-9956-6481EF90A16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63" name="Line 400">
          <a:extLst>
            <a:ext uri="{FF2B5EF4-FFF2-40B4-BE49-F238E27FC236}">
              <a16:creationId xmlns:a16="http://schemas.microsoft.com/office/drawing/2014/main" id="{5F470585-CBE9-4BD4-9331-08A166146BD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64" name="Line 401">
          <a:extLst>
            <a:ext uri="{FF2B5EF4-FFF2-40B4-BE49-F238E27FC236}">
              <a16:creationId xmlns:a16="http://schemas.microsoft.com/office/drawing/2014/main" id="{1CE607CE-C4E2-4A87-981C-6FA790DD25E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65" name="Line 402">
          <a:extLst>
            <a:ext uri="{FF2B5EF4-FFF2-40B4-BE49-F238E27FC236}">
              <a16:creationId xmlns:a16="http://schemas.microsoft.com/office/drawing/2014/main" id="{18066AE6-AF45-4B2D-84DD-032A1761720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66" name="Line 403">
          <a:extLst>
            <a:ext uri="{FF2B5EF4-FFF2-40B4-BE49-F238E27FC236}">
              <a16:creationId xmlns:a16="http://schemas.microsoft.com/office/drawing/2014/main" id="{28CF693D-3C95-43BB-8CBC-FA68B2308A4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67" name="Line 404">
          <a:extLst>
            <a:ext uri="{FF2B5EF4-FFF2-40B4-BE49-F238E27FC236}">
              <a16:creationId xmlns:a16="http://schemas.microsoft.com/office/drawing/2014/main" id="{8DF2A5AF-79D3-4630-AAAF-9487B2C8FA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68" name="Line 405">
          <a:extLst>
            <a:ext uri="{FF2B5EF4-FFF2-40B4-BE49-F238E27FC236}">
              <a16:creationId xmlns:a16="http://schemas.microsoft.com/office/drawing/2014/main" id="{11CBB0B8-0202-4DC8-9F0C-3889EA11439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69" name="Line 406">
          <a:extLst>
            <a:ext uri="{FF2B5EF4-FFF2-40B4-BE49-F238E27FC236}">
              <a16:creationId xmlns:a16="http://schemas.microsoft.com/office/drawing/2014/main" id="{A5B0B0D8-13E1-422A-AEB2-86F27ACBFCE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70" name="Line 407">
          <a:extLst>
            <a:ext uri="{FF2B5EF4-FFF2-40B4-BE49-F238E27FC236}">
              <a16:creationId xmlns:a16="http://schemas.microsoft.com/office/drawing/2014/main" id="{ABD37331-2086-4A27-896F-A65D1B26471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71" name="Line 408">
          <a:extLst>
            <a:ext uri="{FF2B5EF4-FFF2-40B4-BE49-F238E27FC236}">
              <a16:creationId xmlns:a16="http://schemas.microsoft.com/office/drawing/2014/main" id="{C9D94921-97AD-46A8-82E0-DF5C315C42B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72" name="Line 409">
          <a:extLst>
            <a:ext uri="{FF2B5EF4-FFF2-40B4-BE49-F238E27FC236}">
              <a16:creationId xmlns:a16="http://schemas.microsoft.com/office/drawing/2014/main" id="{B03F321F-1AE1-4930-B1EC-C89AA5C4A3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73" name="Line 410">
          <a:extLst>
            <a:ext uri="{FF2B5EF4-FFF2-40B4-BE49-F238E27FC236}">
              <a16:creationId xmlns:a16="http://schemas.microsoft.com/office/drawing/2014/main" id="{DC32B033-752B-4E57-BAA9-E58AD262B73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74" name="Line 411">
          <a:extLst>
            <a:ext uri="{FF2B5EF4-FFF2-40B4-BE49-F238E27FC236}">
              <a16:creationId xmlns:a16="http://schemas.microsoft.com/office/drawing/2014/main" id="{4B5875AE-9992-48EC-801C-E1CA196F9A3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75" name="Line 412">
          <a:extLst>
            <a:ext uri="{FF2B5EF4-FFF2-40B4-BE49-F238E27FC236}">
              <a16:creationId xmlns:a16="http://schemas.microsoft.com/office/drawing/2014/main" id="{97D35906-E1C1-468F-856E-D75B3BB693F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76" name="Line 413">
          <a:extLst>
            <a:ext uri="{FF2B5EF4-FFF2-40B4-BE49-F238E27FC236}">
              <a16:creationId xmlns:a16="http://schemas.microsoft.com/office/drawing/2014/main" id="{442FCC70-CC2F-42D3-8F80-99ACB73EE2D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77" name="Line 414">
          <a:extLst>
            <a:ext uri="{FF2B5EF4-FFF2-40B4-BE49-F238E27FC236}">
              <a16:creationId xmlns:a16="http://schemas.microsoft.com/office/drawing/2014/main" id="{B31F6ACA-A24A-4485-B433-15CF5ED0AB8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78" name="Line 415">
          <a:extLst>
            <a:ext uri="{FF2B5EF4-FFF2-40B4-BE49-F238E27FC236}">
              <a16:creationId xmlns:a16="http://schemas.microsoft.com/office/drawing/2014/main" id="{809594BF-F5F9-44C5-A818-60FDD9557E3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79" name="Line 416">
          <a:extLst>
            <a:ext uri="{FF2B5EF4-FFF2-40B4-BE49-F238E27FC236}">
              <a16:creationId xmlns:a16="http://schemas.microsoft.com/office/drawing/2014/main" id="{2B7F0CA2-4F68-40AC-8494-322DD9CB39B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80" name="Line 417">
          <a:extLst>
            <a:ext uri="{FF2B5EF4-FFF2-40B4-BE49-F238E27FC236}">
              <a16:creationId xmlns:a16="http://schemas.microsoft.com/office/drawing/2014/main" id="{4BBA42B6-BC0A-40AB-95BB-26BEE2AAA56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81" name="Line 418">
          <a:extLst>
            <a:ext uri="{FF2B5EF4-FFF2-40B4-BE49-F238E27FC236}">
              <a16:creationId xmlns:a16="http://schemas.microsoft.com/office/drawing/2014/main" id="{97E73C44-6874-4AE2-A299-1AFBF7A2B02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82" name="Line 419">
          <a:extLst>
            <a:ext uri="{FF2B5EF4-FFF2-40B4-BE49-F238E27FC236}">
              <a16:creationId xmlns:a16="http://schemas.microsoft.com/office/drawing/2014/main" id="{CE0A63DB-93A6-4905-A177-F021CCB2376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83" name="Line 420">
          <a:extLst>
            <a:ext uri="{FF2B5EF4-FFF2-40B4-BE49-F238E27FC236}">
              <a16:creationId xmlns:a16="http://schemas.microsoft.com/office/drawing/2014/main" id="{4637CD1D-5734-4CA8-89A7-D5517BAD44C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84" name="Line 421">
          <a:extLst>
            <a:ext uri="{FF2B5EF4-FFF2-40B4-BE49-F238E27FC236}">
              <a16:creationId xmlns:a16="http://schemas.microsoft.com/office/drawing/2014/main" id="{242F899F-A575-416F-841A-AC5BBAED8C2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85" name="Line 422">
          <a:extLst>
            <a:ext uri="{FF2B5EF4-FFF2-40B4-BE49-F238E27FC236}">
              <a16:creationId xmlns:a16="http://schemas.microsoft.com/office/drawing/2014/main" id="{AAF8B9E4-BC28-4711-B0CC-7ECA3A246FC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86" name="Line 423">
          <a:extLst>
            <a:ext uri="{FF2B5EF4-FFF2-40B4-BE49-F238E27FC236}">
              <a16:creationId xmlns:a16="http://schemas.microsoft.com/office/drawing/2014/main" id="{E38494B6-F8BD-4DD1-91F3-0C87224FA8B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87" name="Line 424">
          <a:extLst>
            <a:ext uri="{FF2B5EF4-FFF2-40B4-BE49-F238E27FC236}">
              <a16:creationId xmlns:a16="http://schemas.microsoft.com/office/drawing/2014/main" id="{FC990994-C18C-4BFF-A14A-FF4BA4C6968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88" name="Line 425">
          <a:extLst>
            <a:ext uri="{FF2B5EF4-FFF2-40B4-BE49-F238E27FC236}">
              <a16:creationId xmlns:a16="http://schemas.microsoft.com/office/drawing/2014/main" id="{9F7C1469-2C2E-4C41-B85B-4BD13ADCDDB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89" name="Line 426">
          <a:extLst>
            <a:ext uri="{FF2B5EF4-FFF2-40B4-BE49-F238E27FC236}">
              <a16:creationId xmlns:a16="http://schemas.microsoft.com/office/drawing/2014/main" id="{A742CB8D-ECFF-447D-BCFE-986BD1D6EDB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90" name="Line 427">
          <a:extLst>
            <a:ext uri="{FF2B5EF4-FFF2-40B4-BE49-F238E27FC236}">
              <a16:creationId xmlns:a16="http://schemas.microsoft.com/office/drawing/2014/main" id="{88161BC4-E9B1-475C-B655-5863D691969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91" name="Line 428">
          <a:extLst>
            <a:ext uri="{FF2B5EF4-FFF2-40B4-BE49-F238E27FC236}">
              <a16:creationId xmlns:a16="http://schemas.microsoft.com/office/drawing/2014/main" id="{6304AFAF-9C88-4B0D-8F04-09A4035B1E3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92" name="Line 429">
          <a:extLst>
            <a:ext uri="{FF2B5EF4-FFF2-40B4-BE49-F238E27FC236}">
              <a16:creationId xmlns:a16="http://schemas.microsoft.com/office/drawing/2014/main" id="{15C88FA4-ACEF-4AB7-9F59-A5E99ABFD84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93" name="Line 430">
          <a:extLst>
            <a:ext uri="{FF2B5EF4-FFF2-40B4-BE49-F238E27FC236}">
              <a16:creationId xmlns:a16="http://schemas.microsoft.com/office/drawing/2014/main" id="{71878830-AEAB-4CC4-B7BB-95E5B2B81BD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94" name="Line 431">
          <a:extLst>
            <a:ext uri="{FF2B5EF4-FFF2-40B4-BE49-F238E27FC236}">
              <a16:creationId xmlns:a16="http://schemas.microsoft.com/office/drawing/2014/main" id="{B224BC5F-AEEC-4AE3-A303-FFDDFB100EA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95" name="Line 432">
          <a:extLst>
            <a:ext uri="{FF2B5EF4-FFF2-40B4-BE49-F238E27FC236}">
              <a16:creationId xmlns:a16="http://schemas.microsoft.com/office/drawing/2014/main" id="{77404ED5-6BF9-4F8D-A2DA-7EC38258DB0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96" name="Line 433">
          <a:extLst>
            <a:ext uri="{FF2B5EF4-FFF2-40B4-BE49-F238E27FC236}">
              <a16:creationId xmlns:a16="http://schemas.microsoft.com/office/drawing/2014/main" id="{8A24D731-C775-4EBF-915B-11D93143F98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97" name="Line 434">
          <a:extLst>
            <a:ext uri="{FF2B5EF4-FFF2-40B4-BE49-F238E27FC236}">
              <a16:creationId xmlns:a16="http://schemas.microsoft.com/office/drawing/2014/main" id="{965B8EE9-26D9-4374-B7C9-1698A41D8D4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98" name="Line 435">
          <a:extLst>
            <a:ext uri="{FF2B5EF4-FFF2-40B4-BE49-F238E27FC236}">
              <a16:creationId xmlns:a16="http://schemas.microsoft.com/office/drawing/2014/main" id="{72F06E00-D441-480B-AB8C-F7731D84EAF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499" name="Line 436">
          <a:extLst>
            <a:ext uri="{FF2B5EF4-FFF2-40B4-BE49-F238E27FC236}">
              <a16:creationId xmlns:a16="http://schemas.microsoft.com/office/drawing/2014/main" id="{17C04890-BCAF-46B6-B471-1F316BB7D7A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00" name="Line 437">
          <a:extLst>
            <a:ext uri="{FF2B5EF4-FFF2-40B4-BE49-F238E27FC236}">
              <a16:creationId xmlns:a16="http://schemas.microsoft.com/office/drawing/2014/main" id="{DC062D86-1229-47C1-B5CE-64FBF8D0B51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01" name="Line 438">
          <a:extLst>
            <a:ext uri="{FF2B5EF4-FFF2-40B4-BE49-F238E27FC236}">
              <a16:creationId xmlns:a16="http://schemas.microsoft.com/office/drawing/2014/main" id="{CE85F7E8-71B3-4C09-B5D4-A7D95904323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02" name="Line 439">
          <a:extLst>
            <a:ext uri="{FF2B5EF4-FFF2-40B4-BE49-F238E27FC236}">
              <a16:creationId xmlns:a16="http://schemas.microsoft.com/office/drawing/2014/main" id="{E58F891A-E3B0-406D-A6FD-6D3FC46F3A3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03" name="Line 440">
          <a:extLst>
            <a:ext uri="{FF2B5EF4-FFF2-40B4-BE49-F238E27FC236}">
              <a16:creationId xmlns:a16="http://schemas.microsoft.com/office/drawing/2014/main" id="{E08D1B37-F549-416C-9687-115B9C8B966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04" name="Line 441">
          <a:extLst>
            <a:ext uri="{FF2B5EF4-FFF2-40B4-BE49-F238E27FC236}">
              <a16:creationId xmlns:a16="http://schemas.microsoft.com/office/drawing/2014/main" id="{061E73DA-1F8A-476C-9C55-EC1BB2864E0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05" name="Line 442">
          <a:extLst>
            <a:ext uri="{FF2B5EF4-FFF2-40B4-BE49-F238E27FC236}">
              <a16:creationId xmlns:a16="http://schemas.microsoft.com/office/drawing/2014/main" id="{E10AAF84-50DE-48DB-8DDF-29C47B45660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06" name="Line 443">
          <a:extLst>
            <a:ext uri="{FF2B5EF4-FFF2-40B4-BE49-F238E27FC236}">
              <a16:creationId xmlns:a16="http://schemas.microsoft.com/office/drawing/2014/main" id="{BAE6BCED-0AC5-48E4-B573-F7EA427CDAC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07" name="Line 444">
          <a:extLst>
            <a:ext uri="{FF2B5EF4-FFF2-40B4-BE49-F238E27FC236}">
              <a16:creationId xmlns:a16="http://schemas.microsoft.com/office/drawing/2014/main" id="{A70CBEE2-1616-41B8-8858-0534979534D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08" name="Line 445">
          <a:extLst>
            <a:ext uri="{FF2B5EF4-FFF2-40B4-BE49-F238E27FC236}">
              <a16:creationId xmlns:a16="http://schemas.microsoft.com/office/drawing/2014/main" id="{84C4EBDF-A477-4A44-99A9-7EED40ACD9D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09" name="Line 446">
          <a:extLst>
            <a:ext uri="{FF2B5EF4-FFF2-40B4-BE49-F238E27FC236}">
              <a16:creationId xmlns:a16="http://schemas.microsoft.com/office/drawing/2014/main" id="{8A5B5A7B-0ADE-43F6-BBB6-B5522397D2A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10" name="Line 447">
          <a:extLst>
            <a:ext uri="{FF2B5EF4-FFF2-40B4-BE49-F238E27FC236}">
              <a16:creationId xmlns:a16="http://schemas.microsoft.com/office/drawing/2014/main" id="{AEE44ED4-7BC4-4804-98F3-8C3563D08B9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11" name="Line 448">
          <a:extLst>
            <a:ext uri="{FF2B5EF4-FFF2-40B4-BE49-F238E27FC236}">
              <a16:creationId xmlns:a16="http://schemas.microsoft.com/office/drawing/2014/main" id="{EDFF0755-E021-4D17-85C6-0E74DC3C943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12" name="Line 449">
          <a:extLst>
            <a:ext uri="{FF2B5EF4-FFF2-40B4-BE49-F238E27FC236}">
              <a16:creationId xmlns:a16="http://schemas.microsoft.com/office/drawing/2014/main" id="{7DA81696-B860-4498-BD51-FCCE474BFA3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13" name="Line 450">
          <a:extLst>
            <a:ext uri="{FF2B5EF4-FFF2-40B4-BE49-F238E27FC236}">
              <a16:creationId xmlns:a16="http://schemas.microsoft.com/office/drawing/2014/main" id="{19C630C1-FD69-4448-AFB5-588591E1136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14" name="Line 451">
          <a:extLst>
            <a:ext uri="{FF2B5EF4-FFF2-40B4-BE49-F238E27FC236}">
              <a16:creationId xmlns:a16="http://schemas.microsoft.com/office/drawing/2014/main" id="{51C9DDFF-5894-46FB-88A5-CB2D5306B4D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15" name="Line 452">
          <a:extLst>
            <a:ext uri="{FF2B5EF4-FFF2-40B4-BE49-F238E27FC236}">
              <a16:creationId xmlns:a16="http://schemas.microsoft.com/office/drawing/2014/main" id="{34E711CF-7C57-4118-9C33-9BE9EB8660D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16" name="Line 453">
          <a:extLst>
            <a:ext uri="{FF2B5EF4-FFF2-40B4-BE49-F238E27FC236}">
              <a16:creationId xmlns:a16="http://schemas.microsoft.com/office/drawing/2014/main" id="{AC25D5A9-B31C-4AB8-906E-7F7E5CAFB82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17" name="Line 454">
          <a:extLst>
            <a:ext uri="{FF2B5EF4-FFF2-40B4-BE49-F238E27FC236}">
              <a16:creationId xmlns:a16="http://schemas.microsoft.com/office/drawing/2014/main" id="{83883BB4-9DFF-4E54-89FD-F70139F2751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18" name="Line 455">
          <a:extLst>
            <a:ext uri="{FF2B5EF4-FFF2-40B4-BE49-F238E27FC236}">
              <a16:creationId xmlns:a16="http://schemas.microsoft.com/office/drawing/2014/main" id="{D41E3507-A0EA-430D-B358-34773B1458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19" name="Line 456">
          <a:extLst>
            <a:ext uri="{FF2B5EF4-FFF2-40B4-BE49-F238E27FC236}">
              <a16:creationId xmlns:a16="http://schemas.microsoft.com/office/drawing/2014/main" id="{29B105CE-E297-4E99-913C-7D1B8442AD1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20" name="Line 457">
          <a:extLst>
            <a:ext uri="{FF2B5EF4-FFF2-40B4-BE49-F238E27FC236}">
              <a16:creationId xmlns:a16="http://schemas.microsoft.com/office/drawing/2014/main" id="{8BCAA6C3-F50B-454E-BE6B-B13FD79EDA6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21" name="Line 458">
          <a:extLst>
            <a:ext uri="{FF2B5EF4-FFF2-40B4-BE49-F238E27FC236}">
              <a16:creationId xmlns:a16="http://schemas.microsoft.com/office/drawing/2014/main" id="{166B64ED-D177-41A7-BC5A-1DBCB1340FE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22" name="Line 459">
          <a:extLst>
            <a:ext uri="{FF2B5EF4-FFF2-40B4-BE49-F238E27FC236}">
              <a16:creationId xmlns:a16="http://schemas.microsoft.com/office/drawing/2014/main" id="{CD30814F-8D8D-496E-8D1B-0EDD3340D95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23" name="Line 460">
          <a:extLst>
            <a:ext uri="{FF2B5EF4-FFF2-40B4-BE49-F238E27FC236}">
              <a16:creationId xmlns:a16="http://schemas.microsoft.com/office/drawing/2014/main" id="{F02B2A76-62F3-4104-8DCA-3C8E77D2903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24" name="Line 461">
          <a:extLst>
            <a:ext uri="{FF2B5EF4-FFF2-40B4-BE49-F238E27FC236}">
              <a16:creationId xmlns:a16="http://schemas.microsoft.com/office/drawing/2014/main" id="{558194A1-44C0-488C-A23F-EF599E97AC3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25" name="Line 462">
          <a:extLst>
            <a:ext uri="{FF2B5EF4-FFF2-40B4-BE49-F238E27FC236}">
              <a16:creationId xmlns:a16="http://schemas.microsoft.com/office/drawing/2014/main" id="{4E26F823-DD8E-4D49-9BBC-13CC900401E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26" name="Line 463">
          <a:extLst>
            <a:ext uri="{FF2B5EF4-FFF2-40B4-BE49-F238E27FC236}">
              <a16:creationId xmlns:a16="http://schemas.microsoft.com/office/drawing/2014/main" id="{B63B2746-C471-4E19-AF1A-C29625ACFC0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27" name="Line 464">
          <a:extLst>
            <a:ext uri="{FF2B5EF4-FFF2-40B4-BE49-F238E27FC236}">
              <a16:creationId xmlns:a16="http://schemas.microsoft.com/office/drawing/2014/main" id="{1FA605F8-78E2-4A78-8566-6DEC15A2327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28" name="Line 465">
          <a:extLst>
            <a:ext uri="{FF2B5EF4-FFF2-40B4-BE49-F238E27FC236}">
              <a16:creationId xmlns:a16="http://schemas.microsoft.com/office/drawing/2014/main" id="{B1104F5A-ED39-4C69-A9A6-2AE454E2C92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29" name="Line 466">
          <a:extLst>
            <a:ext uri="{FF2B5EF4-FFF2-40B4-BE49-F238E27FC236}">
              <a16:creationId xmlns:a16="http://schemas.microsoft.com/office/drawing/2014/main" id="{5E217698-880D-4FF2-A786-FAD64B96CB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30" name="Line 467">
          <a:extLst>
            <a:ext uri="{FF2B5EF4-FFF2-40B4-BE49-F238E27FC236}">
              <a16:creationId xmlns:a16="http://schemas.microsoft.com/office/drawing/2014/main" id="{86D8DDB5-EDAB-4972-BA0A-7D17C9CEC10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31" name="Line 468">
          <a:extLst>
            <a:ext uri="{FF2B5EF4-FFF2-40B4-BE49-F238E27FC236}">
              <a16:creationId xmlns:a16="http://schemas.microsoft.com/office/drawing/2014/main" id="{876F9BA5-3B3B-4CAE-9562-690B7018A7A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32" name="Line 469">
          <a:extLst>
            <a:ext uri="{FF2B5EF4-FFF2-40B4-BE49-F238E27FC236}">
              <a16:creationId xmlns:a16="http://schemas.microsoft.com/office/drawing/2014/main" id="{752B84B9-C7E6-4430-9EF3-B3D837EC915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33" name="Line 470">
          <a:extLst>
            <a:ext uri="{FF2B5EF4-FFF2-40B4-BE49-F238E27FC236}">
              <a16:creationId xmlns:a16="http://schemas.microsoft.com/office/drawing/2014/main" id="{1DBDA58F-2140-467A-9C8C-4414682E857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34" name="Line 471">
          <a:extLst>
            <a:ext uri="{FF2B5EF4-FFF2-40B4-BE49-F238E27FC236}">
              <a16:creationId xmlns:a16="http://schemas.microsoft.com/office/drawing/2014/main" id="{03BE0F75-B94B-4DD9-875D-8241F778801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35" name="Line 472">
          <a:extLst>
            <a:ext uri="{FF2B5EF4-FFF2-40B4-BE49-F238E27FC236}">
              <a16:creationId xmlns:a16="http://schemas.microsoft.com/office/drawing/2014/main" id="{22826FF6-FD83-412A-AF6D-3BD0FC63237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36" name="Line 473">
          <a:extLst>
            <a:ext uri="{FF2B5EF4-FFF2-40B4-BE49-F238E27FC236}">
              <a16:creationId xmlns:a16="http://schemas.microsoft.com/office/drawing/2014/main" id="{9D8FDA8E-2B55-416E-801C-B45E66AAAAA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37" name="Line 474">
          <a:extLst>
            <a:ext uri="{FF2B5EF4-FFF2-40B4-BE49-F238E27FC236}">
              <a16:creationId xmlns:a16="http://schemas.microsoft.com/office/drawing/2014/main" id="{D0E59C81-C8E9-4BF9-8885-9BB118E8855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8538" name="Line 475">
          <a:extLst>
            <a:ext uri="{FF2B5EF4-FFF2-40B4-BE49-F238E27FC236}">
              <a16:creationId xmlns:a16="http://schemas.microsoft.com/office/drawing/2014/main" id="{7BB9BCBB-9229-44A5-B50F-B51CEC1C1EA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0</xdr:colOff>
      <xdr:row>4</xdr:row>
      <xdr:rowOff>0</xdr:rowOff>
    </xdr:to>
    <xdr:sp macro="" textlink="">
      <xdr:nvSpPr>
        <xdr:cNvPr id="3864222" name="Line 1">
          <a:extLst>
            <a:ext uri="{FF2B5EF4-FFF2-40B4-BE49-F238E27FC236}">
              <a16:creationId xmlns:a16="http://schemas.microsoft.com/office/drawing/2014/main" id="{EDEC46F9-87C0-4993-B037-D53C157089F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23" name="Line 2">
          <a:extLst>
            <a:ext uri="{FF2B5EF4-FFF2-40B4-BE49-F238E27FC236}">
              <a16:creationId xmlns:a16="http://schemas.microsoft.com/office/drawing/2014/main" id="{2842431D-DB44-45A8-B33D-92D77D8566C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24" name="Line 3">
          <a:extLst>
            <a:ext uri="{FF2B5EF4-FFF2-40B4-BE49-F238E27FC236}">
              <a16:creationId xmlns:a16="http://schemas.microsoft.com/office/drawing/2014/main" id="{A99E4B7D-4F48-480F-A0D8-C0B22E08079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25" name="Line 4">
          <a:extLst>
            <a:ext uri="{FF2B5EF4-FFF2-40B4-BE49-F238E27FC236}">
              <a16:creationId xmlns:a16="http://schemas.microsoft.com/office/drawing/2014/main" id="{B17C97BE-F400-4C27-81A0-C98B59F63C5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26" name="Line 5">
          <a:extLst>
            <a:ext uri="{FF2B5EF4-FFF2-40B4-BE49-F238E27FC236}">
              <a16:creationId xmlns:a16="http://schemas.microsoft.com/office/drawing/2014/main" id="{46359D28-D68B-4094-9749-07A34EE5A6C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27" name="Line 6">
          <a:extLst>
            <a:ext uri="{FF2B5EF4-FFF2-40B4-BE49-F238E27FC236}">
              <a16:creationId xmlns:a16="http://schemas.microsoft.com/office/drawing/2014/main" id="{531FF18C-8DD7-4BB2-B93D-73FFD23B213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28" name="Line 7">
          <a:extLst>
            <a:ext uri="{FF2B5EF4-FFF2-40B4-BE49-F238E27FC236}">
              <a16:creationId xmlns:a16="http://schemas.microsoft.com/office/drawing/2014/main" id="{1D8684D8-4D66-44AF-8ACB-78E1F097E42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29" name="Line 8">
          <a:extLst>
            <a:ext uri="{FF2B5EF4-FFF2-40B4-BE49-F238E27FC236}">
              <a16:creationId xmlns:a16="http://schemas.microsoft.com/office/drawing/2014/main" id="{16F52060-58BE-4165-BC27-3344AF5CF3E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30" name="Line 9">
          <a:extLst>
            <a:ext uri="{FF2B5EF4-FFF2-40B4-BE49-F238E27FC236}">
              <a16:creationId xmlns:a16="http://schemas.microsoft.com/office/drawing/2014/main" id="{D378EE08-B8FF-4213-B02C-D3BF16FC3EE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31" name="Line 10">
          <a:extLst>
            <a:ext uri="{FF2B5EF4-FFF2-40B4-BE49-F238E27FC236}">
              <a16:creationId xmlns:a16="http://schemas.microsoft.com/office/drawing/2014/main" id="{B66910A1-C2A4-46FA-84E8-5471FA87734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32" name="Line 11">
          <a:extLst>
            <a:ext uri="{FF2B5EF4-FFF2-40B4-BE49-F238E27FC236}">
              <a16:creationId xmlns:a16="http://schemas.microsoft.com/office/drawing/2014/main" id="{EC489EBF-6A15-4F33-BE2D-55F177924AB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33" name="Line 12">
          <a:extLst>
            <a:ext uri="{FF2B5EF4-FFF2-40B4-BE49-F238E27FC236}">
              <a16:creationId xmlns:a16="http://schemas.microsoft.com/office/drawing/2014/main" id="{982BE983-E6BE-4F24-B901-DEB013D6C92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34" name="Line 13">
          <a:extLst>
            <a:ext uri="{FF2B5EF4-FFF2-40B4-BE49-F238E27FC236}">
              <a16:creationId xmlns:a16="http://schemas.microsoft.com/office/drawing/2014/main" id="{01F32184-0F2A-4B0E-AC06-E4748FA8DFE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35" name="Line 14">
          <a:extLst>
            <a:ext uri="{FF2B5EF4-FFF2-40B4-BE49-F238E27FC236}">
              <a16:creationId xmlns:a16="http://schemas.microsoft.com/office/drawing/2014/main" id="{93D0337E-FAF2-4876-B92A-D60CB6F0314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36" name="Line 15">
          <a:extLst>
            <a:ext uri="{FF2B5EF4-FFF2-40B4-BE49-F238E27FC236}">
              <a16:creationId xmlns:a16="http://schemas.microsoft.com/office/drawing/2014/main" id="{19A64207-7AFD-4498-9AFF-AC341AA8589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37" name="Line 16">
          <a:extLst>
            <a:ext uri="{FF2B5EF4-FFF2-40B4-BE49-F238E27FC236}">
              <a16:creationId xmlns:a16="http://schemas.microsoft.com/office/drawing/2014/main" id="{03E9354F-35AB-4553-A465-5206C8A84A5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38" name="Line 17">
          <a:extLst>
            <a:ext uri="{FF2B5EF4-FFF2-40B4-BE49-F238E27FC236}">
              <a16:creationId xmlns:a16="http://schemas.microsoft.com/office/drawing/2014/main" id="{F76451E3-4772-4D88-A959-1170A418E14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39" name="Line 18">
          <a:extLst>
            <a:ext uri="{FF2B5EF4-FFF2-40B4-BE49-F238E27FC236}">
              <a16:creationId xmlns:a16="http://schemas.microsoft.com/office/drawing/2014/main" id="{EE424527-6441-4C7E-A402-06D4355D0ED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40" name="Line 19">
          <a:extLst>
            <a:ext uri="{FF2B5EF4-FFF2-40B4-BE49-F238E27FC236}">
              <a16:creationId xmlns:a16="http://schemas.microsoft.com/office/drawing/2014/main" id="{4BD7E962-D870-4C25-8532-73E45CB92B3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41" name="Line 20">
          <a:extLst>
            <a:ext uri="{FF2B5EF4-FFF2-40B4-BE49-F238E27FC236}">
              <a16:creationId xmlns:a16="http://schemas.microsoft.com/office/drawing/2014/main" id="{CE0AFED6-8E83-4CB0-B2D8-E98B3DCF4F4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42" name="Line 21">
          <a:extLst>
            <a:ext uri="{FF2B5EF4-FFF2-40B4-BE49-F238E27FC236}">
              <a16:creationId xmlns:a16="http://schemas.microsoft.com/office/drawing/2014/main" id="{665CE052-ADB5-45CA-BC4A-425B6DF827A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43" name="Line 22">
          <a:extLst>
            <a:ext uri="{FF2B5EF4-FFF2-40B4-BE49-F238E27FC236}">
              <a16:creationId xmlns:a16="http://schemas.microsoft.com/office/drawing/2014/main" id="{2B34AD44-BD68-4EF5-99EB-1B7CE3041CA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44" name="Line 23">
          <a:extLst>
            <a:ext uri="{FF2B5EF4-FFF2-40B4-BE49-F238E27FC236}">
              <a16:creationId xmlns:a16="http://schemas.microsoft.com/office/drawing/2014/main" id="{F4F6B3DC-9B33-4A1B-97A0-6D6F6044780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45" name="Line 24">
          <a:extLst>
            <a:ext uri="{FF2B5EF4-FFF2-40B4-BE49-F238E27FC236}">
              <a16:creationId xmlns:a16="http://schemas.microsoft.com/office/drawing/2014/main" id="{E16C3DE8-7A50-471F-B17E-92612994197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46" name="Line 25">
          <a:extLst>
            <a:ext uri="{FF2B5EF4-FFF2-40B4-BE49-F238E27FC236}">
              <a16:creationId xmlns:a16="http://schemas.microsoft.com/office/drawing/2014/main" id="{40B768D8-62EA-4B40-B05D-696757B2EE2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47" name="Line 26">
          <a:extLst>
            <a:ext uri="{FF2B5EF4-FFF2-40B4-BE49-F238E27FC236}">
              <a16:creationId xmlns:a16="http://schemas.microsoft.com/office/drawing/2014/main" id="{B1E41BBC-14E1-4FC1-BEAA-58B71096664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48" name="Line 27">
          <a:extLst>
            <a:ext uri="{FF2B5EF4-FFF2-40B4-BE49-F238E27FC236}">
              <a16:creationId xmlns:a16="http://schemas.microsoft.com/office/drawing/2014/main" id="{ACF5101B-8619-49B3-A50A-334941367C5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49" name="Line 28">
          <a:extLst>
            <a:ext uri="{FF2B5EF4-FFF2-40B4-BE49-F238E27FC236}">
              <a16:creationId xmlns:a16="http://schemas.microsoft.com/office/drawing/2014/main" id="{4EC293C7-D8BA-4D86-8988-C65B512AB15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50" name="Line 29">
          <a:extLst>
            <a:ext uri="{FF2B5EF4-FFF2-40B4-BE49-F238E27FC236}">
              <a16:creationId xmlns:a16="http://schemas.microsoft.com/office/drawing/2014/main" id="{A01471EF-26C4-4E7A-B9DC-85C995E989F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51" name="Line 30">
          <a:extLst>
            <a:ext uri="{FF2B5EF4-FFF2-40B4-BE49-F238E27FC236}">
              <a16:creationId xmlns:a16="http://schemas.microsoft.com/office/drawing/2014/main" id="{96B485CD-9D02-4902-9B45-3996BB95D2D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52" name="Line 31">
          <a:extLst>
            <a:ext uri="{FF2B5EF4-FFF2-40B4-BE49-F238E27FC236}">
              <a16:creationId xmlns:a16="http://schemas.microsoft.com/office/drawing/2014/main" id="{24BB7967-73BF-4DAD-A2A4-2CEC10AA3DA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53" name="Line 32">
          <a:extLst>
            <a:ext uri="{FF2B5EF4-FFF2-40B4-BE49-F238E27FC236}">
              <a16:creationId xmlns:a16="http://schemas.microsoft.com/office/drawing/2014/main" id="{A6C8FC9D-601C-4169-A0F7-6B6DF577EC0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54" name="Line 33">
          <a:extLst>
            <a:ext uri="{FF2B5EF4-FFF2-40B4-BE49-F238E27FC236}">
              <a16:creationId xmlns:a16="http://schemas.microsoft.com/office/drawing/2014/main" id="{F380F608-D928-4321-AFD0-539DD2FE477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55" name="Line 34">
          <a:extLst>
            <a:ext uri="{FF2B5EF4-FFF2-40B4-BE49-F238E27FC236}">
              <a16:creationId xmlns:a16="http://schemas.microsoft.com/office/drawing/2014/main" id="{6727E6F7-2B01-4713-8B76-E4A171BA623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56" name="Line 35">
          <a:extLst>
            <a:ext uri="{FF2B5EF4-FFF2-40B4-BE49-F238E27FC236}">
              <a16:creationId xmlns:a16="http://schemas.microsoft.com/office/drawing/2014/main" id="{1B8D4FFE-4C3D-4D56-991C-671635E2466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57" name="Line 36">
          <a:extLst>
            <a:ext uri="{FF2B5EF4-FFF2-40B4-BE49-F238E27FC236}">
              <a16:creationId xmlns:a16="http://schemas.microsoft.com/office/drawing/2014/main" id="{B2A831B3-E9C9-42C3-9D8D-9DE022742EB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58" name="Line 37">
          <a:extLst>
            <a:ext uri="{FF2B5EF4-FFF2-40B4-BE49-F238E27FC236}">
              <a16:creationId xmlns:a16="http://schemas.microsoft.com/office/drawing/2014/main" id="{435775F3-3DAC-4D4C-BE57-D68143D8E73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59" name="Line 38">
          <a:extLst>
            <a:ext uri="{FF2B5EF4-FFF2-40B4-BE49-F238E27FC236}">
              <a16:creationId xmlns:a16="http://schemas.microsoft.com/office/drawing/2014/main" id="{00DBAFE1-BD6F-442D-A5C0-579CF0FFD66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60" name="Line 39">
          <a:extLst>
            <a:ext uri="{FF2B5EF4-FFF2-40B4-BE49-F238E27FC236}">
              <a16:creationId xmlns:a16="http://schemas.microsoft.com/office/drawing/2014/main" id="{7929E4AE-0F6E-4117-8764-29991F7123E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61" name="Line 40">
          <a:extLst>
            <a:ext uri="{FF2B5EF4-FFF2-40B4-BE49-F238E27FC236}">
              <a16:creationId xmlns:a16="http://schemas.microsoft.com/office/drawing/2014/main" id="{DE4CF268-E875-49E4-84A0-898B53577B5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62" name="Line 41">
          <a:extLst>
            <a:ext uri="{FF2B5EF4-FFF2-40B4-BE49-F238E27FC236}">
              <a16:creationId xmlns:a16="http://schemas.microsoft.com/office/drawing/2014/main" id="{F63CB64F-060A-4E86-ADDE-1E56D44BC8C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63" name="Line 42">
          <a:extLst>
            <a:ext uri="{FF2B5EF4-FFF2-40B4-BE49-F238E27FC236}">
              <a16:creationId xmlns:a16="http://schemas.microsoft.com/office/drawing/2014/main" id="{16126C25-7704-40E7-B9E4-A6922136734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64" name="Line 43">
          <a:extLst>
            <a:ext uri="{FF2B5EF4-FFF2-40B4-BE49-F238E27FC236}">
              <a16:creationId xmlns:a16="http://schemas.microsoft.com/office/drawing/2014/main" id="{9EC8B468-F964-4414-A57A-DF101915D83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65" name="Line 44">
          <a:extLst>
            <a:ext uri="{FF2B5EF4-FFF2-40B4-BE49-F238E27FC236}">
              <a16:creationId xmlns:a16="http://schemas.microsoft.com/office/drawing/2014/main" id="{4812E936-2F07-4241-AD74-ABFDA92EF1E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66" name="Line 45">
          <a:extLst>
            <a:ext uri="{FF2B5EF4-FFF2-40B4-BE49-F238E27FC236}">
              <a16:creationId xmlns:a16="http://schemas.microsoft.com/office/drawing/2014/main" id="{3E80E6E7-E7AF-4078-A45F-D4173F509F1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67" name="Line 46">
          <a:extLst>
            <a:ext uri="{FF2B5EF4-FFF2-40B4-BE49-F238E27FC236}">
              <a16:creationId xmlns:a16="http://schemas.microsoft.com/office/drawing/2014/main" id="{46DC746C-DD9A-42AF-8B6E-0063B48718A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68" name="Line 47">
          <a:extLst>
            <a:ext uri="{FF2B5EF4-FFF2-40B4-BE49-F238E27FC236}">
              <a16:creationId xmlns:a16="http://schemas.microsoft.com/office/drawing/2014/main" id="{F161EB32-ADAD-4F82-A574-D9634D8B7C6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69" name="Line 48">
          <a:extLst>
            <a:ext uri="{FF2B5EF4-FFF2-40B4-BE49-F238E27FC236}">
              <a16:creationId xmlns:a16="http://schemas.microsoft.com/office/drawing/2014/main" id="{8085D2E0-7734-4D9B-ABA2-0E820BE216A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70" name="Line 49">
          <a:extLst>
            <a:ext uri="{FF2B5EF4-FFF2-40B4-BE49-F238E27FC236}">
              <a16:creationId xmlns:a16="http://schemas.microsoft.com/office/drawing/2014/main" id="{A6C3E624-C083-48D5-B54C-13D1EE6F3F9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71" name="Line 50">
          <a:extLst>
            <a:ext uri="{FF2B5EF4-FFF2-40B4-BE49-F238E27FC236}">
              <a16:creationId xmlns:a16="http://schemas.microsoft.com/office/drawing/2014/main" id="{3603A931-E4BB-4CAF-93BE-8CFD3334232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72" name="Line 51">
          <a:extLst>
            <a:ext uri="{FF2B5EF4-FFF2-40B4-BE49-F238E27FC236}">
              <a16:creationId xmlns:a16="http://schemas.microsoft.com/office/drawing/2014/main" id="{66519104-4A52-4910-8A86-55E6F660ABA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73" name="Line 52">
          <a:extLst>
            <a:ext uri="{FF2B5EF4-FFF2-40B4-BE49-F238E27FC236}">
              <a16:creationId xmlns:a16="http://schemas.microsoft.com/office/drawing/2014/main" id="{65FF0C1A-FD37-4FDC-8D8C-C409EB79E56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74" name="Line 53">
          <a:extLst>
            <a:ext uri="{FF2B5EF4-FFF2-40B4-BE49-F238E27FC236}">
              <a16:creationId xmlns:a16="http://schemas.microsoft.com/office/drawing/2014/main" id="{D69B93B8-1EDF-413D-A902-FF352CF31C0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75" name="Line 54">
          <a:extLst>
            <a:ext uri="{FF2B5EF4-FFF2-40B4-BE49-F238E27FC236}">
              <a16:creationId xmlns:a16="http://schemas.microsoft.com/office/drawing/2014/main" id="{AAFD0123-0601-4EBA-8A11-D714873124E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76" name="Line 55">
          <a:extLst>
            <a:ext uri="{FF2B5EF4-FFF2-40B4-BE49-F238E27FC236}">
              <a16:creationId xmlns:a16="http://schemas.microsoft.com/office/drawing/2014/main" id="{103ED130-0301-41FF-BDF3-8E7851E98C1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77" name="Line 56">
          <a:extLst>
            <a:ext uri="{FF2B5EF4-FFF2-40B4-BE49-F238E27FC236}">
              <a16:creationId xmlns:a16="http://schemas.microsoft.com/office/drawing/2014/main" id="{DB1E6444-A8BB-4287-9208-9D56C1A62BA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78" name="Line 57">
          <a:extLst>
            <a:ext uri="{FF2B5EF4-FFF2-40B4-BE49-F238E27FC236}">
              <a16:creationId xmlns:a16="http://schemas.microsoft.com/office/drawing/2014/main" id="{DB464271-844D-4B3C-8FC9-0334EAFCDEA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79" name="Line 58">
          <a:extLst>
            <a:ext uri="{FF2B5EF4-FFF2-40B4-BE49-F238E27FC236}">
              <a16:creationId xmlns:a16="http://schemas.microsoft.com/office/drawing/2014/main" id="{7D0D4944-7864-4272-885A-C5ED207F03C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80" name="Line 59">
          <a:extLst>
            <a:ext uri="{FF2B5EF4-FFF2-40B4-BE49-F238E27FC236}">
              <a16:creationId xmlns:a16="http://schemas.microsoft.com/office/drawing/2014/main" id="{72DA64AF-F616-4C63-9C62-30A4F44DEF7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81" name="Line 60">
          <a:extLst>
            <a:ext uri="{FF2B5EF4-FFF2-40B4-BE49-F238E27FC236}">
              <a16:creationId xmlns:a16="http://schemas.microsoft.com/office/drawing/2014/main" id="{9B2F6711-4641-4BE6-B007-20DBA252852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82" name="Line 61">
          <a:extLst>
            <a:ext uri="{FF2B5EF4-FFF2-40B4-BE49-F238E27FC236}">
              <a16:creationId xmlns:a16="http://schemas.microsoft.com/office/drawing/2014/main" id="{036A7462-7F38-4B39-B721-A2D47472197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83" name="Line 62">
          <a:extLst>
            <a:ext uri="{FF2B5EF4-FFF2-40B4-BE49-F238E27FC236}">
              <a16:creationId xmlns:a16="http://schemas.microsoft.com/office/drawing/2014/main" id="{C512C6DA-F489-4EA4-BA97-0631964335B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84" name="Line 63">
          <a:extLst>
            <a:ext uri="{FF2B5EF4-FFF2-40B4-BE49-F238E27FC236}">
              <a16:creationId xmlns:a16="http://schemas.microsoft.com/office/drawing/2014/main" id="{741A0A0B-0AFC-49C9-9785-1697A6A16F3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85" name="Line 64">
          <a:extLst>
            <a:ext uri="{FF2B5EF4-FFF2-40B4-BE49-F238E27FC236}">
              <a16:creationId xmlns:a16="http://schemas.microsoft.com/office/drawing/2014/main" id="{88F17986-3BF2-4CFB-B44E-711EAAFB827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86" name="Line 65">
          <a:extLst>
            <a:ext uri="{FF2B5EF4-FFF2-40B4-BE49-F238E27FC236}">
              <a16:creationId xmlns:a16="http://schemas.microsoft.com/office/drawing/2014/main" id="{52429CDA-E117-4F9D-B58B-D1E34FFADBC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87" name="Line 66">
          <a:extLst>
            <a:ext uri="{FF2B5EF4-FFF2-40B4-BE49-F238E27FC236}">
              <a16:creationId xmlns:a16="http://schemas.microsoft.com/office/drawing/2014/main" id="{DA524BDA-3EA2-4CE7-9FD7-66305492F93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88" name="Line 67">
          <a:extLst>
            <a:ext uri="{FF2B5EF4-FFF2-40B4-BE49-F238E27FC236}">
              <a16:creationId xmlns:a16="http://schemas.microsoft.com/office/drawing/2014/main" id="{CC74D426-CC06-41E2-A04D-567A3FA2E03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89" name="Line 68">
          <a:extLst>
            <a:ext uri="{FF2B5EF4-FFF2-40B4-BE49-F238E27FC236}">
              <a16:creationId xmlns:a16="http://schemas.microsoft.com/office/drawing/2014/main" id="{09FF274F-B54E-4AA8-8678-E870B3289F3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90" name="Line 69">
          <a:extLst>
            <a:ext uri="{FF2B5EF4-FFF2-40B4-BE49-F238E27FC236}">
              <a16:creationId xmlns:a16="http://schemas.microsoft.com/office/drawing/2014/main" id="{330D19F0-6762-4078-AAD6-68BA22C60CA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91" name="Line 70">
          <a:extLst>
            <a:ext uri="{FF2B5EF4-FFF2-40B4-BE49-F238E27FC236}">
              <a16:creationId xmlns:a16="http://schemas.microsoft.com/office/drawing/2014/main" id="{B2285947-BBB6-4C38-9DF9-C3E504E2A16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92" name="Line 71">
          <a:extLst>
            <a:ext uri="{FF2B5EF4-FFF2-40B4-BE49-F238E27FC236}">
              <a16:creationId xmlns:a16="http://schemas.microsoft.com/office/drawing/2014/main" id="{BB6810B0-417D-40B9-B627-841B42EE5B7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93" name="Line 72">
          <a:extLst>
            <a:ext uri="{FF2B5EF4-FFF2-40B4-BE49-F238E27FC236}">
              <a16:creationId xmlns:a16="http://schemas.microsoft.com/office/drawing/2014/main" id="{438A6547-97DB-412D-8392-113EABBD15F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94" name="Line 73">
          <a:extLst>
            <a:ext uri="{FF2B5EF4-FFF2-40B4-BE49-F238E27FC236}">
              <a16:creationId xmlns:a16="http://schemas.microsoft.com/office/drawing/2014/main" id="{28846F13-BF7E-4BB0-BC52-1F8EFF9E9B4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95" name="Line 74">
          <a:extLst>
            <a:ext uri="{FF2B5EF4-FFF2-40B4-BE49-F238E27FC236}">
              <a16:creationId xmlns:a16="http://schemas.microsoft.com/office/drawing/2014/main" id="{392532E4-B37F-4759-AEF1-0B27D4929C3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96" name="Line 75">
          <a:extLst>
            <a:ext uri="{FF2B5EF4-FFF2-40B4-BE49-F238E27FC236}">
              <a16:creationId xmlns:a16="http://schemas.microsoft.com/office/drawing/2014/main" id="{9216D662-C2FA-493E-9A52-0FF062E4111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97" name="Line 76">
          <a:extLst>
            <a:ext uri="{FF2B5EF4-FFF2-40B4-BE49-F238E27FC236}">
              <a16:creationId xmlns:a16="http://schemas.microsoft.com/office/drawing/2014/main" id="{1107EBE0-FBD0-4BAC-86FE-17074B88579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98" name="Line 77">
          <a:extLst>
            <a:ext uri="{FF2B5EF4-FFF2-40B4-BE49-F238E27FC236}">
              <a16:creationId xmlns:a16="http://schemas.microsoft.com/office/drawing/2014/main" id="{6C942475-26CA-4690-8821-6BCFCF0F693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299" name="Line 78">
          <a:extLst>
            <a:ext uri="{FF2B5EF4-FFF2-40B4-BE49-F238E27FC236}">
              <a16:creationId xmlns:a16="http://schemas.microsoft.com/office/drawing/2014/main" id="{A77DA695-DDCC-4273-B70F-8DF5FBD42FE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00" name="Line 79">
          <a:extLst>
            <a:ext uri="{FF2B5EF4-FFF2-40B4-BE49-F238E27FC236}">
              <a16:creationId xmlns:a16="http://schemas.microsoft.com/office/drawing/2014/main" id="{3B31B910-FFB9-4E0A-80F5-CC7E782C27E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01" name="Line 80">
          <a:extLst>
            <a:ext uri="{FF2B5EF4-FFF2-40B4-BE49-F238E27FC236}">
              <a16:creationId xmlns:a16="http://schemas.microsoft.com/office/drawing/2014/main" id="{C53BD8E6-5755-48EF-BD06-D4EC39AB1DF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02" name="Line 81">
          <a:extLst>
            <a:ext uri="{FF2B5EF4-FFF2-40B4-BE49-F238E27FC236}">
              <a16:creationId xmlns:a16="http://schemas.microsoft.com/office/drawing/2014/main" id="{053D8B5D-8264-4820-91C8-07322F0B521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03" name="Line 82">
          <a:extLst>
            <a:ext uri="{FF2B5EF4-FFF2-40B4-BE49-F238E27FC236}">
              <a16:creationId xmlns:a16="http://schemas.microsoft.com/office/drawing/2014/main" id="{BD5F129A-B703-4F4D-8192-2C928AE70FD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04" name="Line 83">
          <a:extLst>
            <a:ext uri="{FF2B5EF4-FFF2-40B4-BE49-F238E27FC236}">
              <a16:creationId xmlns:a16="http://schemas.microsoft.com/office/drawing/2014/main" id="{771A8683-4CF6-425F-BC53-473675AD913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05" name="Line 84">
          <a:extLst>
            <a:ext uri="{FF2B5EF4-FFF2-40B4-BE49-F238E27FC236}">
              <a16:creationId xmlns:a16="http://schemas.microsoft.com/office/drawing/2014/main" id="{9DE1E4F9-D88F-4469-BE0A-4DD99696CC1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06" name="Line 85">
          <a:extLst>
            <a:ext uri="{FF2B5EF4-FFF2-40B4-BE49-F238E27FC236}">
              <a16:creationId xmlns:a16="http://schemas.microsoft.com/office/drawing/2014/main" id="{3AB9BD85-99FC-4113-B081-A26975A6807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07" name="Line 86">
          <a:extLst>
            <a:ext uri="{FF2B5EF4-FFF2-40B4-BE49-F238E27FC236}">
              <a16:creationId xmlns:a16="http://schemas.microsoft.com/office/drawing/2014/main" id="{197040E5-6CBA-4F9A-95D0-69F8B8AF837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08" name="Line 87">
          <a:extLst>
            <a:ext uri="{FF2B5EF4-FFF2-40B4-BE49-F238E27FC236}">
              <a16:creationId xmlns:a16="http://schemas.microsoft.com/office/drawing/2014/main" id="{C4E21D49-03C7-430E-BAD2-15312537CBE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09" name="Line 88">
          <a:extLst>
            <a:ext uri="{FF2B5EF4-FFF2-40B4-BE49-F238E27FC236}">
              <a16:creationId xmlns:a16="http://schemas.microsoft.com/office/drawing/2014/main" id="{1F562414-8B20-47C6-92A3-FBD011A3345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10" name="Line 89">
          <a:extLst>
            <a:ext uri="{FF2B5EF4-FFF2-40B4-BE49-F238E27FC236}">
              <a16:creationId xmlns:a16="http://schemas.microsoft.com/office/drawing/2014/main" id="{F1ABFEA2-D869-43D7-B3D8-45B59E15C56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11" name="Line 90">
          <a:extLst>
            <a:ext uri="{FF2B5EF4-FFF2-40B4-BE49-F238E27FC236}">
              <a16:creationId xmlns:a16="http://schemas.microsoft.com/office/drawing/2014/main" id="{40C77D1C-64E5-4F11-8688-54E681F7C4A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12" name="Line 91">
          <a:extLst>
            <a:ext uri="{FF2B5EF4-FFF2-40B4-BE49-F238E27FC236}">
              <a16:creationId xmlns:a16="http://schemas.microsoft.com/office/drawing/2014/main" id="{0C5BDB68-7729-4DD5-AECA-DC945997B0B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13" name="Line 92">
          <a:extLst>
            <a:ext uri="{FF2B5EF4-FFF2-40B4-BE49-F238E27FC236}">
              <a16:creationId xmlns:a16="http://schemas.microsoft.com/office/drawing/2014/main" id="{B3D49448-BD94-43D5-8DE2-AFBCF46406E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14" name="Line 93">
          <a:extLst>
            <a:ext uri="{FF2B5EF4-FFF2-40B4-BE49-F238E27FC236}">
              <a16:creationId xmlns:a16="http://schemas.microsoft.com/office/drawing/2014/main" id="{A049C731-92DA-4EBB-A361-56E9A17DAFE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15" name="Line 94">
          <a:extLst>
            <a:ext uri="{FF2B5EF4-FFF2-40B4-BE49-F238E27FC236}">
              <a16:creationId xmlns:a16="http://schemas.microsoft.com/office/drawing/2014/main" id="{2660A818-502F-4603-96B2-B18A4D76467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16" name="Line 95">
          <a:extLst>
            <a:ext uri="{FF2B5EF4-FFF2-40B4-BE49-F238E27FC236}">
              <a16:creationId xmlns:a16="http://schemas.microsoft.com/office/drawing/2014/main" id="{DD62427B-4382-4F7B-9D59-D3C0C843613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17" name="Line 96">
          <a:extLst>
            <a:ext uri="{FF2B5EF4-FFF2-40B4-BE49-F238E27FC236}">
              <a16:creationId xmlns:a16="http://schemas.microsoft.com/office/drawing/2014/main" id="{7079B44C-6766-46FF-B504-BF84D887D14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18" name="Line 97">
          <a:extLst>
            <a:ext uri="{FF2B5EF4-FFF2-40B4-BE49-F238E27FC236}">
              <a16:creationId xmlns:a16="http://schemas.microsoft.com/office/drawing/2014/main" id="{B449DA3C-8DDC-4AF6-BB5B-854D8EA777E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19" name="Line 98">
          <a:extLst>
            <a:ext uri="{FF2B5EF4-FFF2-40B4-BE49-F238E27FC236}">
              <a16:creationId xmlns:a16="http://schemas.microsoft.com/office/drawing/2014/main" id="{5EA70779-6D51-4464-914A-BD7FF93D6B1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20" name="Line 99">
          <a:extLst>
            <a:ext uri="{FF2B5EF4-FFF2-40B4-BE49-F238E27FC236}">
              <a16:creationId xmlns:a16="http://schemas.microsoft.com/office/drawing/2014/main" id="{8F986828-422F-4E88-BC77-205CB49E562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21" name="Line 100">
          <a:extLst>
            <a:ext uri="{FF2B5EF4-FFF2-40B4-BE49-F238E27FC236}">
              <a16:creationId xmlns:a16="http://schemas.microsoft.com/office/drawing/2014/main" id="{3BAA84FA-2A07-45DB-9F57-CAEFA96460D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22" name="Line 101">
          <a:extLst>
            <a:ext uri="{FF2B5EF4-FFF2-40B4-BE49-F238E27FC236}">
              <a16:creationId xmlns:a16="http://schemas.microsoft.com/office/drawing/2014/main" id="{2BF7C420-AC12-4253-97A8-3099DB197F6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23" name="Line 102">
          <a:extLst>
            <a:ext uri="{FF2B5EF4-FFF2-40B4-BE49-F238E27FC236}">
              <a16:creationId xmlns:a16="http://schemas.microsoft.com/office/drawing/2014/main" id="{1735F197-CBBD-4E16-88BA-FE95314E65F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24" name="Line 103">
          <a:extLst>
            <a:ext uri="{FF2B5EF4-FFF2-40B4-BE49-F238E27FC236}">
              <a16:creationId xmlns:a16="http://schemas.microsoft.com/office/drawing/2014/main" id="{2EF43067-36F9-430D-97AE-78C1E8127A0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25" name="Line 104">
          <a:extLst>
            <a:ext uri="{FF2B5EF4-FFF2-40B4-BE49-F238E27FC236}">
              <a16:creationId xmlns:a16="http://schemas.microsoft.com/office/drawing/2014/main" id="{CB9CE5A2-C44E-4BD2-8439-92D9CF17711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26" name="Line 105">
          <a:extLst>
            <a:ext uri="{FF2B5EF4-FFF2-40B4-BE49-F238E27FC236}">
              <a16:creationId xmlns:a16="http://schemas.microsoft.com/office/drawing/2014/main" id="{DAFAF37C-5105-4089-A991-649CB071F47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27" name="Line 106">
          <a:extLst>
            <a:ext uri="{FF2B5EF4-FFF2-40B4-BE49-F238E27FC236}">
              <a16:creationId xmlns:a16="http://schemas.microsoft.com/office/drawing/2014/main" id="{DCA42AD6-9C2C-4B03-9309-95CC2E4AC5B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28" name="Line 107">
          <a:extLst>
            <a:ext uri="{FF2B5EF4-FFF2-40B4-BE49-F238E27FC236}">
              <a16:creationId xmlns:a16="http://schemas.microsoft.com/office/drawing/2014/main" id="{7A0A71BA-59C8-471A-A990-2F5CC66CD69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29" name="Line 108">
          <a:extLst>
            <a:ext uri="{FF2B5EF4-FFF2-40B4-BE49-F238E27FC236}">
              <a16:creationId xmlns:a16="http://schemas.microsoft.com/office/drawing/2014/main" id="{466E7A7B-C545-40DB-A823-EFB8A36A8C6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30" name="Line 109">
          <a:extLst>
            <a:ext uri="{FF2B5EF4-FFF2-40B4-BE49-F238E27FC236}">
              <a16:creationId xmlns:a16="http://schemas.microsoft.com/office/drawing/2014/main" id="{DC8471D1-4365-4A66-AE6D-E2D46D7D5B6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31" name="Line 110">
          <a:extLst>
            <a:ext uri="{FF2B5EF4-FFF2-40B4-BE49-F238E27FC236}">
              <a16:creationId xmlns:a16="http://schemas.microsoft.com/office/drawing/2014/main" id="{37D9E71A-3ABB-4C8D-B18E-A70169EFCBC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32" name="Line 111">
          <a:extLst>
            <a:ext uri="{FF2B5EF4-FFF2-40B4-BE49-F238E27FC236}">
              <a16:creationId xmlns:a16="http://schemas.microsoft.com/office/drawing/2014/main" id="{66DA2472-A4BC-4F29-99CF-634CBAEB07D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33" name="Line 112">
          <a:extLst>
            <a:ext uri="{FF2B5EF4-FFF2-40B4-BE49-F238E27FC236}">
              <a16:creationId xmlns:a16="http://schemas.microsoft.com/office/drawing/2014/main" id="{97BE6141-0CF1-4252-B322-0CB80ECCD06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34" name="Line 113">
          <a:extLst>
            <a:ext uri="{FF2B5EF4-FFF2-40B4-BE49-F238E27FC236}">
              <a16:creationId xmlns:a16="http://schemas.microsoft.com/office/drawing/2014/main" id="{5F15B402-CEAE-4E2E-B753-A0A50155CB6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35" name="Line 114">
          <a:extLst>
            <a:ext uri="{FF2B5EF4-FFF2-40B4-BE49-F238E27FC236}">
              <a16:creationId xmlns:a16="http://schemas.microsoft.com/office/drawing/2014/main" id="{3AE4E6AD-AF34-4E72-A37F-0889D637DF0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36" name="Line 115">
          <a:extLst>
            <a:ext uri="{FF2B5EF4-FFF2-40B4-BE49-F238E27FC236}">
              <a16:creationId xmlns:a16="http://schemas.microsoft.com/office/drawing/2014/main" id="{F0D0C925-CF06-43B3-9F8D-E4CA4FFF21E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37" name="Line 116">
          <a:extLst>
            <a:ext uri="{FF2B5EF4-FFF2-40B4-BE49-F238E27FC236}">
              <a16:creationId xmlns:a16="http://schemas.microsoft.com/office/drawing/2014/main" id="{B297097A-C174-40DA-9E49-E25B0FB86AA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38" name="Line 117">
          <a:extLst>
            <a:ext uri="{FF2B5EF4-FFF2-40B4-BE49-F238E27FC236}">
              <a16:creationId xmlns:a16="http://schemas.microsoft.com/office/drawing/2014/main" id="{DFAFE1E1-C7C8-4CC5-BA2A-3BE6695C51C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39" name="Line 118">
          <a:extLst>
            <a:ext uri="{FF2B5EF4-FFF2-40B4-BE49-F238E27FC236}">
              <a16:creationId xmlns:a16="http://schemas.microsoft.com/office/drawing/2014/main" id="{B0AF9689-71AE-4247-BADC-4CB49F56943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40" name="Line 120">
          <a:extLst>
            <a:ext uri="{FF2B5EF4-FFF2-40B4-BE49-F238E27FC236}">
              <a16:creationId xmlns:a16="http://schemas.microsoft.com/office/drawing/2014/main" id="{E46253EF-7E7E-4ACE-ACE0-D9BCDC70162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41" name="Line 121">
          <a:extLst>
            <a:ext uri="{FF2B5EF4-FFF2-40B4-BE49-F238E27FC236}">
              <a16:creationId xmlns:a16="http://schemas.microsoft.com/office/drawing/2014/main" id="{021A65B5-647E-49EB-8D51-D09AB295CE4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42" name="Line 122">
          <a:extLst>
            <a:ext uri="{FF2B5EF4-FFF2-40B4-BE49-F238E27FC236}">
              <a16:creationId xmlns:a16="http://schemas.microsoft.com/office/drawing/2014/main" id="{55D619F1-A1AA-4EC5-9C9C-D2C8C29E51B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43" name="Line 123">
          <a:extLst>
            <a:ext uri="{FF2B5EF4-FFF2-40B4-BE49-F238E27FC236}">
              <a16:creationId xmlns:a16="http://schemas.microsoft.com/office/drawing/2014/main" id="{8D42073F-706F-4586-B4D2-60155A99261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44" name="Line 124">
          <a:extLst>
            <a:ext uri="{FF2B5EF4-FFF2-40B4-BE49-F238E27FC236}">
              <a16:creationId xmlns:a16="http://schemas.microsoft.com/office/drawing/2014/main" id="{64477437-2C3C-41B9-A7E2-D082071564D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45" name="Line 125">
          <a:extLst>
            <a:ext uri="{FF2B5EF4-FFF2-40B4-BE49-F238E27FC236}">
              <a16:creationId xmlns:a16="http://schemas.microsoft.com/office/drawing/2014/main" id="{260A66EE-F8E6-4375-A8EF-E0E3E5E94C7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46" name="Line 126">
          <a:extLst>
            <a:ext uri="{FF2B5EF4-FFF2-40B4-BE49-F238E27FC236}">
              <a16:creationId xmlns:a16="http://schemas.microsoft.com/office/drawing/2014/main" id="{C241DD26-A1AC-4338-9318-0731E74D9C7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47" name="Line 127">
          <a:extLst>
            <a:ext uri="{FF2B5EF4-FFF2-40B4-BE49-F238E27FC236}">
              <a16:creationId xmlns:a16="http://schemas.microsoft.com/office/drawing/2014/main" id="{D40E18BF-92A9-4DD7-981C-5875C80EF02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48" name="Line 128">
          <a:extLst>
            <a:ext uri="{FF2B5EF4-FFF2-40B4-BE49-F238E27FC236}">
              <a16:creationId xmlns:a16="http://schemas.microsoft.com/office/drawing/2014/main" id="{8D96BC29-97D2-47FA-BF57-791A3E51EC1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49" name="Line 129">
          <a:extLst>
            <a:ext uri="{FF2B5EF4-FFF2-40B4-BE49-F238E27FC236}">
              <a16:creationId xmlns:a16="http://schemas.microsoft.com/office/drawing/2014/main" id="{13F1B018-38ED-46AB-9BD2-7F79F733EEA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50" name="Line 130">
          <a:extLst>
            <a:ext uri="{FF2B5EF4-FFF2-40B4-BE49-F238E27FC236}">
              <a16:creationId xmlns:a16="http://schemas.microsoft.com/office/drawing/2014/main" id="{898202AB-1E42-427A-AA28-700614FAFF1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51" name="Line 131">
          <a:extLst>
            <a:ext uri="{FF2B5EF4-FFF2-40B4-BE49-F238E27FC236}">
              <a16:creationId xmlns:a16="http://schemas.microsoft.com/office/drawing/2014/main" id="{2D19C122-34A9-4F5D-8FB5-54B6B88E4DE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52" name="Line 132">
          <a:extLst>
            <a:ext uri="{FF2B5EF4-FFF2-40B4-BE49-F238E27FC236}">
              <a16:creationId xmlns:a16="http://schemas.microsoft.com/office/drawing/2014/main" id="{5347D24F-4C1D-425C-8760-5EEC5B56EE3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53" name="Line 133">
          <a:extLst>
            <a:ext uri="{FF2B5EF4-FFF2-40B4-BE49-F238E27FC236}">
              <a16:creationId xmlns:a16="http://schemas.microsoft.com/office/drawing/2014/main" id="{DFE5188E-B921-43C4-B495-D832E664EFC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54" name="Line 134">
          <a:extLst>
            <a:ext uri="{FF2B5EF4-FFF2-40B4-BE49-F238E27FC236}">
              <a16:creationId xmlns:a16="http://schemas.microsoft.com/office/drawing/2014/main" id="{843B23F8-7532-40AA-B990-57617A55DAC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55" name="Line 135">
          <a:extLst>
            <a:ext uri="{FF2B5EF4-FFF2-40B4-BE49-F238E27FC236}">
              <a16:creationId xmlns:a16="http://schemas.microsoft.com/office/drawing/2014/main" id="{D40C1D9E-C26C-40DD-B3A8-8B972B73D45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56" name="Line 136">
          <a:extLst>
            <a:ext uri="{FF2B5EF4-FFF2-40B4-BE49-F238E27FC236}">
              <a16:creationId xmlns:a16="http://schemas.microsoft.com/office/drawing/2014/main" id="{EE87F432-86C8-402D-AA60-096DE1D92FE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57" name="Line 137">
          <a:extLst>
            <a:ext uri="{FF2B5EF4-FFF2-40B4-BE49-F238E27FC236}">
              <a16:creationId xmlns:a16="http://schemas.microsoft.com/office/drawing/2014/main" id="{9F0968A1-33BD-47F2-A014-151DA4B9FFC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58" name="Line 138">
          <a:extLst>
            <a:ext uri="{FF2B5EF4-FFF2-40B4-BE49-F238E27FC236}">
              <a16:creationId xmlns:a16="http://schemas.microsoft.com/office/drawing/2014/main" id="{B2D78DAF-0664-439E-AD26-6137E425D0A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59" name="Line 139">
          <a:extLst>
            <a:ext uri="{FF2B5EF4-FFF2-40B4-BE49-F238E27FC236}">
              <a16:creationId xmlns:a16="http://schemas.microsoft.com/office/drawing/2014/main" id="{E7600895-C0A7-4535-A963-D14EB0ABAF4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60" name="Line 140">
          <a:extLst>
            <a:ext uri="{FF2B5EF4-FFF2-40B4-BE49-F238E27FC236}">
              <a16:creationId xmlns:a16="http://schemas.microsoft.com/office/drawing/2014/main" id="{9D51B816-CBC6-4A17-BF51-D7E6220C0F0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61" name="Line 141">
          <a:extLst>
            <a:ext uri="{FF2B5EF4-FFF2-40B4-BE49-F238E27FC236}">
              <a16:creationId xmlns:a16="http://schemas.microsoft.com/office/drawing/2014/main" id="{B54BDC18-29AC-4A89-809A-200C0476A68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62" name="Line 142">
          <a:extLst>
            <a:ext uri="{FF2B5EF4-FFF2-40B4-BE49-F238E27FC236}">
              <a16:creationId xmlns:a16="http://schemas.microsoft.com/office/drawing/2014/main" id="{8174FF95-59C1-4C2B-A9C9-C49B46FB93E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63" name="Line 143">
          <a:extLst>
            <a:ext uri="{FF2B5EF4-FFF2-40B4-BE49-F238E27FC236}">
              <a16:creationId xmlns:a16="http://schemas.microsoft.com/office/drawing/2014/main" id="{D997DCED-DDF1-407B-839E-AC82D9EFC85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64" name="Line 144">
          <a:extLst>
            <a:ext uri="{FF2B5EF4-FFF2-40B4-BE49-F238E27FC236}">
              <a16:creationId xmlns:a16="http://schemas.microsoft.com/office/drawing/2014/main" id="{3D85B93C-37C0-4925-9E3C-365841539DC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65" name="Line 145">
          <a:extLst>
            <a:ext uri="{FF2B5EF4-FFF2-40B4-BE49-F238E27FC236}">
              <a16:creationId xmlns:a16="http://schemas.microsoft.com/office/drawing/2014/main" id="{13B37765-E5C8-4660-9CD2-1A6DEFF1FB1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66" name="Line 146">
          <a:extLst>
            <a:ext uri="{FF2B5EF4-FFF2-40B4-BE49-F238E27FC236}">
              <a16:creationId xmlns:a16="http://schemas.microsoft.com/office/drawing/2014/main" id="{376D0EDF-2944-477F-A047-F9A8B136379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67" name="Line 147">
          <a:extLst>
            <a:ext uri="{FF2B5EF4-FFF2-40B4-BE49-F238E27FC236}">
              <a16:creationId xmlns:a16="http://schemas.microsoft.com/office/drawing/2014/main" id="{9EC92C7D-4EA8-4176-9399-6A475360C87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68" name="Line 148">
          <a:extLst>
            <a:ext uri="{FF2B5EF4-FFF2-40B4-BE49-F238E27FC236}">
              <a16:creationId xmlns:a16="http://schemas.microsoft.com/office/drawing/2014/main" id="{8EC83A18-2FE2-494D-B3D5-D42FF2C20BA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69" name="Line 149">
          <a:extLst>
            <a:ext uri="{FF2B5EF4-FFF2-40B4-BE49-F238E27FC236}">
              <a16:creationId xmlns:a16="http://schemas.microsoft.com/office/drawing/2014/main" id="{FF565632-204D-4692-8D76-56C15655D9A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70" name="Line 150">
          <a:extLst>
            <a:ext uri="{FF2B5EF4-FFF2-40B4-BE49-F238E27FC236}">
              <a16:creationId xmlns:a16="http://schemas.microsoft.com/office/drawing/2014/main" id="{7B1244F1-E54F-4797-8021-EB48226733B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71" name="Line 151">
          <a:extLst>
            <a:ext uri="{FF2B5EF4-FFF2-40B4-BE49-F238E27FC236}">
              <a16:creationId xmlns:a16="http://schemas.microsoft.com/office/drawing/2014/main" id="{31198D50-1CA8-45C8-B631-7AC12F5E255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72" name="Line 152">
          <a:extLst>
            <a:ext uri="{FF2B5EF4-FFF2-40B4-BE49-F238E27FC236}">
              <a16:creationId xmlns:a16="http://schemas.microsoft.com/office/drawing/2014/main" id="{2BDACC8A-CB85-4D2D-B09B-F550BE8F11E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73" name="Line 153">
          <a:extLst>
            <a:ext uri="{FF2B5EF4-FFF2-40B4-BE49-F238E27FC236}">
              <a16:creationId xmlns:a16="http://schemas.microsoft.com/office/drawing/2014/main" id="{63FECE6D-84FD-4FF3-9EBD-30D6CBDC0F9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74" name="Line 154">
          <a:extLst>
            <a:ext uri="{FF2B5EF4-FFF2-40B4-BE49-F238E27FC236}">
              <a16:creationId xmlns:a16="http://schemas.microsoft.com/office/drawing/2014/main" id="{E4EFE035-4445-414D-80EA-429647113B0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75" name="Line 155">
          <a:extLst>
            <a:ext uri="{FF2B5EF4-FFF2-40B4-BE49-F238E27FC236}">
              <a16:creationId xmlns:a16="http://schemas.microsoft.com/office/drawing/2014/main" id="{D3180A19-1C20-446D-8BCC-DDCEBA16950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76" name="Line 156">
          <a:extLst>
            <a:ext uri="{FF2B5EF4-FFF2-40B4-BE49-F238E27FC236}">
              <a16:creationId xmlns:a16="http://schemas.microsoft.com/office/drawing/2014/main" id="{D6402EFF-3D1E-49CB-8BCA-169CC287F06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77" name="Line 157">
          <a:extLst>
            <a:ext uri="{FF2B5EF4-FFF2-40B4-BE49-F238E27FC236}">
              <a16:creationId xmlns:a16="http://schemas.microsoft.com/office/drawing/2014/main" id="{5E3E839A-267D-4B14-A167-13D270BD209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78" name="Line 158">
          <a:extLst>
            <a:ext uri="{FF2B5EF4-FFF2-40B4-BE49-F238E27FC236}">
              <a16:creationId xmlns:a16="http://schemas.microsoft.com/office/drawing/2014/main" id="{C4F029A4-A1AA-40C7-9624-BB9DA7D57AC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79" name="Line 159">
          <a:extLst>
            <a:ext uri="{FF2B5EF4-FFF2-40B4-BE49-F238E27FC236}">
              <a16:creationId xmlns:a16="http://schemas.microsoft.com/office/drawing/2014/main" id="{EA8150D8-2485-43CF-8CA9-61B3CB287D5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80" name="Line 160">
          <a:extLst>
            <a:ext uri="{FF2B5EF4-FFF2-40B4-BE49-F238E27FC236}">
              <a16:creationId xmlns:a16="http://schemas.microsoft.com/office/drawing/2014/main" id="{4ACC3507-CF2F-4660-8C76-DC1C75577EE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81" name="Line 161">
          <a:extLst>
            <a:ext uri="{FF2B5EF4-FFF2-40B4-BE49-F238E27FC236}">
              <a16:creationId xmlns:a16="http://schemas.microsoft.com/office/drawing/2014/main" id="{F13B0C3B-D369-4BC2-A0F3-4E1BE85C582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82" name="Line 162">
          <a:extLst>
            <a:ext uri="{FF2B5EF4-FFF2-40B4-BE49-F238E27FC236}">
              <a16:creationId xmlns:a16="http://schemas.microsoft.com/office/drawing/2014/main" id="{6F0AB378-F47F-4A6A-99E2-E6FCA6F3003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83" name="Line 163">
          <a:extLst>
            <a:ext uri="{FF2B5EF4-FFF2-40B4-BE49-F238E27FC236}">
              <a16:creationId xmlns:a16="http://schemas.microsoft.com/office/drawing/2014/main" id="{10E2A4EA-4304-4F7E-8515-34A35950DF3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84" name="Line 164">
          <a:extLst>
            <a:ext uri="{FF2B5EF4-FFF2-40B4-BE49-F238E27FC236}">
              <a16:creationId xmlns:a16="http://schemas.microsoft.com/office/drawing/2014/main" id="{68A6EBB0-429E-409A-88EB-A598BD77810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85" name="Line 165">
          <a:extLst>
            <a:ext uri="{FF2B5EF4-FFF2-40B4-BE49-F238E27FC236}">
              <a16:creationId xmlns:a16="http://schemas.microsoft.com/office/drawing/2014/main" id="{A2DF5B38-3A1F-4FB9-90DD-C0F726D8069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86" name="Line 166">
          <a:extLst>
            <a:ext uri="{FF2B5EF4-FFF2-40B4-BE49-F238E27FC236}">
              <a16:creationId xmlns:a16="http://schemas.microsoft.com/office/drawing/2014/main" id="{51B656D7-8F1D-41B0-BADC-E7C5E3D3ECE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87" name="Line 167">
          <a:extLst>
            <a:ext uri="{FF2B5EF4-FFF2-40B4-BE49-F238E27FC236}">
              <a16:creationId xmlns:a16="http://schemas.microsoft.com/office/drawing/2014/main" id="{FF996140-5840-44CB-8134-2D1C192E497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88" name="Line 168">
          <a:extLst>
            <a:ext uri="{FF2B5EF4-FFF2-40B4-BE49-F238E27FC236}">
              <a16:creationId xmlns:a16="http://schemas.microsoft.com/office/drawing/2014/main" id="{AC752097-7CBB-4856-B3B0-F7C33A1FDD3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89" name="Line 169">
          <a:extLst>
            <a:ext uri="{FF2B5EF4-FFF2-40B4-BE49-F238E27FC236}">
              <a16:creationId xmlns:a16="http://schemas.microsoft.com/office/drawing/2014/main" id="{D7C9EE37-335C-4452-A167-D070475BA39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90" name="Line 170">
          <a:extLst>
            <a:ext uri="{FF2B5EF4-FFF2-40B4-BE49-F238E27FC236}">
              <a16:creationId xmlns:a16="http://schemas.microsoft.com/office/drawing/2014/main" id="{3E3BADCF-8201-403C-A552-6C41FBFC1FF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91" name="Line 171">
          <a:extLst>
            <a:ext uri="{FF2B5EF4-FFF2-40B4-BE49-F238E27FC236}">
              <a16:creationId xmlns:a16="http://schemas.microsoft.com/office/drawing/2014/main" id="{6980353E-7B7B-4D32-A4A6-E0D2B9D9761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92" name="Line 172">
          <a:extLst>
            <a:ext uri="{FF2B5EF4-FFF2-40B4-BE49-F238E27FC236}">
              <a16:creationId xmlns:a16="http://schemas.microsoft.com/office/drawing/2014/main" id="{EBE20AC2-A86F-4FB6-85F5-3E783C554D7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93" name="Line 173">
          <a:extLst>
            <a:ext uri="{FF2B5EF4-FFF2-40B4-BE49-F238E27FC236}">
              <a16:creationId xmlns:a16="http://schemas.microsoft.com/office/drawing/2014/main" id="{C8A79758-A040-495B-9662-0F58B61175C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94" name="Line 174">
          <a:extLst>
            <a:ext uri="{FF2B5EF4-FFF2-40B4-BE49-F238E27FC236}">
              <a16:creationId xmlns:a16="http://schemas.microsoft.com/office/drawing/2014/main" id="{1A24E487-5100-428E-8B50-3B4C98B3B5C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95" name="Line 175">
          <a:extLst>
            <a:ext uri="{FF2B5EF4-FFF2-40B4-BE49-F238E27FC236}">
              <a16:creationId xmlns:a16="http://schemas.microsoft.com/office/drawing/2014/main" id="{7685302F-8129-41A6-B848-4D7AC339DC2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96" name="Line 176">
          <a:extLst>
            <a:ext uri="{FF2B5EF4-FFF2-40B4-BE49-F238E27FC236}">
              <a16:creationId xmlns:a16="http://schemas.microsoft.com/office/drawing/2014/main" id="{068A3367-AA4A-46B3-8D7E-A97D230CD4B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97" name="Line 177">
          <a:extLst>
            <a:ext uri="{FF2B5EF4-FFF2-40B4-BE49-F238E27FC236}">
              <a16:creationId xmlns:a16="http://schemas.microsoft.com/office/drawing/2014/main" id="{4CF89277-EF20-4BB8-B26A-7A2BFAD4542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98" name="Line 178">
          <a:extLst>
            <a:ext uri="{FF2B5EF4-FFF2-40B4-BE49-F238E27FC236}">
              <a16:creationId xmlns:a16="http://schemas.microsoft.com/office/drawing/2014/main" id="{60FAAD70-365C-4E0E-896D-0D654564834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399" name="Line 179">
          <a:extLst>
            <a:ext uri="{FF2B5EF4-FFF2-40B4-BE49-F238E27FC236}">
              <a16:creationId xmlns:a16="http://schemas.microsoft.com/office/drawing/2014/main" id="{D5314546-2148-43AC-962D-99C61C72040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00" name="Line 180">
          <a:extLst>
            <a:ext uri="{FF2B5EF4-FFF2-40B4-BE49-F238E27FC236}">
              <a16:creationId xmlns:a16="http://schemas.microsoft.com/office/drawing/2014/main" id="{13B214D5-BE32-4C96-B312-186BE55AD9E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01" name="Line 181">
          <a:extLst>
            <a:ext uri="{FF2B5EF4-FFF2-40B4-BE49-F238E27FC236}">
              <a16:creationId xmlns:a16="http://schemas.microsoft.com/office/drawing/2014/main" id="{406E9B81-C263-47C7-A335-C9F2BB8D520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02" name="Line 182">
          <a:extLst>
            <a:ext uri="{FF2B5EF4-FFF2-40B4-BE49-F238E27FC236}">
              <a16:creationId xmlns:a16="http://schemas.microsoft.com/office/drawing/2014/main" id="{52D35FD0-87EA-453A-9919-C61D3941250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03" name="Line 183">
          <a:extLst>
            <a:ext uri="{FF2B5EF4-FFF2-40B4-BE49-F238E27FC236}">
              <a16:creationId xmlns:a16="http://schemas.microsoft.com/office/drawing/2014/main" id="{DD2F2684-35B1-4947-9564-BF732611FB4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04" name="Line 184">
          <a:extLst>
            <a:ext uri="{FF2B5EF4-FFF2-40B4-BE49-F238E27FC236}">
              <a16:creationId xmlns:a16="http://schemas.microsoft.com/office/drawing/2014/main" id="{8988D790-F02D-4BF2-BA87-D8DAC0C12F1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05" name="Line 185">
          <a:extLst>
            <a:ext uri="{FF2B5EF4-FFF2-40B4-BE49-F238E27FC236}">
              <a16:creationId xmlns:a16="http://schemas.microsoft.com/office/drawing/2014/main" id="{85812BC9-057B-4996-8FFE-09ACB775A70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06" name="Line 186">
          <a:extLst>
            <a:ext uri="{FF2B5EF4-FFF2-40B4-BE49-F238E27FC236}">
              <a16:creationId xmlns:a16="http://schemas.microsoft.com/office/drawing/2014/main" id="{2F7B990E-64AD-4EDA-B5D3-06D60611E28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07" name="Line 187">
          <a:extLst>
            <a:ext uri="{FF2B5EF4-FFF2-40B4-BE49-F238E27FC236}">
              <a16:creationId xmlns:a16="http://schemas.microsoft.com/office/drawing/2014/main" id="{AE2C05B7-D8A7-4731-BF98-26C1BA51AE9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08" name="Line 188">
          <a:extLst>
            <a:ext uri="{FF2B5EF4-FFF2-40B4-BE49-F238E27FC236}">
              <a16:creationId xmlns:a16="http://schemas.microsoft.com/office/drawing/2014/main" id="{26EA58D8-E728-4A9E-A583-616FC2B2052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09" name="Line 189">
          <a:extLst>
            <a:ext uri="{FF2B5EF4-FFF2-40B4-BE49-F238E27FC236}">
              <a16:creationId xmlns:a16="http://schemas.microsoft.com/office/drawing/2014/main" id="{E71EB2D7-1B16-4F64-A154-05524D8C5B7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10" name="Line 190">
          <a:extLst>
            <a:ext uri="{FF2B5EF4-FFF2-40B4-BE49-F238E27FC236}">
              <a16:creationId xmlns:a16="http://schemas.microsoft.com/office/drawing/2014/main" id="{6C07B0C1-84C4-44EA-B8AA-072E468E235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11" name="Line 191">
          <a:extLst>
            <a:ext uri="{FF2B5EF4-FFF2-40B4-BE49-F238E27FC236}">
              <a16:creationId xmlns:a16="http://schemas.microsoft.com/office/drawing/2014/main" id="{6724EBD3-4724-49DC-80CC-4B4AC1C7132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12" name="Line 192">
          <a:extLst>
            <a:ext uri="{FF2B5EF4-FFF2-40B4-BE49-F238E27FC236}">
              <a16:creationId xmlns:a16="http://schemas.microsoft.com/office/drawing/2014/main" id="{093AB127-1950-4F3F-8A71-A00694BF31A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13" name="Line 193">
          <a:extLst>
            <a:ext uri="{FF2B5EF4-FFF2-40B4-BE49-F238E27FC236}">
              <a16:creationId xmlns:a16="http://schemas.microsoft.com/office/drawing/2014/main" id="{6E0BACD8-D1B4-4F9D-9050-B10397BA4F1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14" name="Line 194">
          <a:extLst>
            <a:ext uri="{FF2B5EF4-FFF2-40B4-BE49-F238E27FC236}">
              <a16:creationId xmlns:a16="http://schemas.microsoft.com/office/drawing/2014/main" id="{CB92AE86-7DD0-4E35-A41B-4164FF1E146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15" name="Line 195">
          <a:extLst>
            <a:ext uri="{FF2B5EF4-FFF2-40B4-BE49-F238E27FC236}">
              <a16:creationId xmlns:a16="http://schemas.microsoft.com/office/drawing/2014/main" id="{722F11C6-DAFD-4E65-ABBC-2F2F8F7F6C9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16" name="Line 196">
          <a:extLst>
            <a:ext uri="{FF2B5EF4-FFF2-40B4-BE49-F238E27FC236}">
              <a16:creationId xmlns:a16="http://schemas.microsoft.com/office/drawing/2014/main" id="{FB44CF88-AF8F-4ECB-81AD-A327B3CD422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17" name="Line 197">
          <a:extLst>
            <a:ext uri="{FF2B5EF4-FFF2-40B4-BE49-F238E27FC236}">
              <a16:creationId xmlns:a16="http://schemas.microsoft.com/office/drawing/2014/main" id="{C5DF75B0-A8B7-4C40-80C8-47D85972AFD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18" name="Line 198">
          <a:extLst>
            <a:ext uri="{FF2B5EF4-FFF2-40B4-BE49-F238E27FC236}">
              <a16:creationId xmlns:a16="http://schemas.microsoft.com/office/drawing/2014/main" id="{62ACF443-CEC4-450F-A17F-2B08609D3D2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19" name="Line 199">
          <a:extLst>
            <a:ext uri="{FF2B5EF4-FFF2-40B4-BE49-F238E27FC236}">
              <a16:creationId xmlns:a16="http://schemas.microsoft.com/office/drawing/2014/main" id="{20899487-8417-442A-B7A1-3CD4817B560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20" name="Line 200">
          <a:extLst>
            <a:ext uri="{FF2B5EF4-FFF2-40B4-BE49-F238E27FC236}">
              <a16:creationId xmlns:a16="http://schemas.microsoft.com/office/drawing/2014/main" id="{32F6B671-B6CB-4FD6-BB20-4EE70E5891E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21" name="Line 201">
          <a:extLst>
            <a:ext uri="{FF2B5EF4-FFF2-40B4-BE49-F238E27FC236}">
              <a16:creationId xmlns:a16="http://schemas.microsoft.com/office/drawing/2014/main" id="{FA337717-D39E-4A5C-993C-92167471C57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22" name="Line 202">
          <a:extLst>
            <a:ext uri="{FF2B5EF4-FFF2-40B4-BE49-F238E27FC236}">
              <a16:creationId xmlns:a16="http://schemas.microsoft.com/office/drawing/2014/main" id="{6E07E624-B221-4399-A3D0-EEE6125D7D2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23" name="Line 203">
          <a:extLst>
            <a:ext uri="{FF2B5EF4-FFF2-40B4-BE49-F238E27FC236}">
              <a16:creationId xmlns:a16="http://schemas.microsoft.com/office/drawing/2014/main" id="{E1A90391-05E7-4643-A2C9-4147581288A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24" name="Line 204">
          <a:extLst>
            <a:ext uri="{FF2B5EF4-FFF2-40B4-BE49-F238E27FC236}">
              <a16:creationId xmlns:a16="http://schemas.microsoft.com/office/drawing/2014/main" id="{30287CBB-78EF-495A-A656-62FB1EAEEA4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25" name="Line 205">
          <a:extLst>
            <a:ext uri="{FF2B5EF4-FFF2-40B4-BE49-F238E27FC236}">
              <a16:creationId xmlns:a16="http://schemas.microsoft.com/office/drawing/2014/main" id="{7CF872C4-83B5-49E8-BDE7-4E05139E3CC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26" name="Line 206">
          <a:extLst>
            <a:ext uri="{FF2B5EF4-FFF2-40B4-BE49-F238E27FC236}">
              <a16:creationId xmlns:a16="http://schemas.microsoft.com/office/drawing/2014/main" id="{475F911A-F148-4D32-9639-B09C9C33F82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27" name="Line 207">
          <a:extLst>
            <a:ext uri="{FF2B5EF4-FFF2-40B4-BE49-F238E27FC236}">
              <a16:creationId xmlns:a16="http://schemas.microsoft.com/office/drawing/2014/main" id="{6E625C39-F0F4-4814-8622-1A40809BBFB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28" name="Line 208">
          <a:extLst>
            <a:ext uri="{FF2B5EF4-FFF2-40B4-BE49-F238E27FC236}">
              <a16:creationId xmlns:a16="http://schemas.microsoft.com/office/drawing/2014/main" id="{58CA6C7A-E9DF-4C36-8F63-104CB60CC57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29" name="Line 209">
          <a:extLst>
            <a:ext uri="{FF2B5EF4-FFF2-40B4-BE49-F238E27FC236}">
              <a16:creationId xmlns:a16="http://schemas.microsoft.com/office/drawing/2014/main" id="{D7BB66C3-5E81-45BA-AA33-C056709D547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30" name="Line 210">
          <a:extLst>
            <a:ext uri="{FF2B5EF4-FFF2-40B4-BE49-F238E27FC236}">
              <a16:creationId xmlns:a16="http://schemas.microsoft.com/office/drawing/2014/main" id="{6DB82C25-FC04-48FE-BFA0-DDAB6963EDA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31" name="Line 211">
          <a:extLst>
            <a:ext uri="{FF2B5EF4-FFF2-40B4-BE49-F238E27FC236}">
              <a16:creationId xmlns:a16="http://schemas.microsoft.com/office/drawing/2014/main" id="{EF8E1770-EF6F-4BED-93C7-AAA070E32C6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32" name="Line 212">
          <a:extLst>
            <a:ext uri="{FF2B5EF4-FFF2-40B4-BE49-F238E27FC236}">
              <a16:creationId xmlns:a16="http://schemas.microsoft.com/office/drawing/2014/main" id="{B416D510-1228-40EC-91AF-1B6E34F3B13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33" name="Line 213">
          <a:extLst>
            <a:ext uri="{FF2B5EF4-FFF2-40B4-BE49-F238E27FC236}">
              <a16:creationId xmlns:a16="http://schemas.microsoft.com/office/drawing/2014/main" id="{047EE3C2-69D3-4525-B863-8D099C2FA60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34" name="Line 214">
          <a:extLst>
            <a:ext uri="{FF2B5EF4-FFF2-40B4-BE49-F238E27FC236}">
              <a16:creationId xmlns:a16="http://schemas.microsoft.com/office/drawing/2014/main" id="{EEDFBDF6-218E-4392-85E3-A46FCB20CC1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35" name="Line 215">
          <a:extLst>
            <a:ext uri="{FF2B5EF4-FFF2-40B4-BE49-F238E27FC236}">
              <a16:creationId xmlns:a16="http://schemas.microsoft.com/office/drawing/2014/main" id="{F2C66D64-8ADC-46DB-9316-88DBA730CC1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36" name="Line 216">
          <a:extLst>
            <a:ext uri="{FF2B5EF4-FFF2-40B4-BE49-F238E27FC236}">
              <a16:creationId xmlns:a16="http://schemas.microsoft.com/office/drawing/2014/main" id="{1964B5CC-5125-42ED-B401-A7D075AC3F1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37" name="Line 217">
          <a:extLst>
            <a:ext uri="{FF2B5EF4-FFF2-40B4-BE49-F238E27FC236}">
              <a16:creationId xmlns:a16="http://schemas.microsoft.com/office/drawing/2014/main" id="{7E42E935-3C7E-46F8-A614-F9FBAC755FD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38" name="Line 218">
          <a:extLst>
            <a:ext uri="{FF2B5EF4-FFF2-40B4-BE49-F238E27FC236}">
              <a16:creationId xmlns:a16="http://schemas.microsoft.com/office/drawing/2014/main" id="{F9C23862-2EFE-476B-A767-DA3A2CC8F77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39" name="Line 219">
          <a:extLst>
            <a:ext uri="{FF2B5EF4-FFF2-40B4-BE49-F238E27FC236}">
              <a16:creationId xmlns:a16="http://schemas.microsoft.com/office/drawing/2014/main" id="{E5CA54C6-1647-4A0F-B9A4-73507C99CC9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40" name="Line 220">
          <a:extLst>
            <a:ext uri="{FF2B5EF4-FFF2-40B4-BE49-F238E27FC236}">
              <a16:creationId xmlns:a16="http://schemas.microsoft.com/office/drawing/2014/main" id="{7FA680CA-854C-472F-A542-C189B173AA7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41" name="Line 221">
          <a:extLst>
            <a:ext uri="{FF2B5EF4-FFF2-40B4-BE49-F238E27FC236}">
              <a16:creationId xmlns:a16="http://schemas.microsoft.com/office/drawing/2014/main" id="{F424E839-9F09-4FD0-9A75-1D57A0BF073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42" name="Line 222">
          <a:extLst>
            <a:ext uri="{FF2B5EF4-FFF2-40B4-BE49-F238E27FC236}">
              <a16:creationId xmlns:a16="http://schemas.microsoft.com/office/drawing/2014/main" id="{E1D1B34A-1920-452A-9043-E64AA56415A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43" name="Line 223">
          <a:extLst>
            <a:ext uri="{FF2B5EF4-FFF2-40B4-BE49-F238E27FC236}">
              <a16:creationId xmlns:a16="http://schemas.microsoft.com/office/drawing/2014/main" id="{7922EED9-E41A-4964-8F95-2CBE363D5E3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44" name="Line 224">
          <a:extLst>
            <a:ext uri="{FF2B5EF4-FFF2-40B4-BE49-F238E27FC236}">
              <a16:creationId xmlns:a16="http://schemas.microsoft.com/office/drawing/2014/main" id="{D300BCDF-9AF2-4DA4-9F03-10921DEC243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45" name="Line 225">
          <a:extLst>
            <a:ext uri="{FF2B5EF4-FFF2-40B4-BE49-F238E27FC236}">
              <a16:creationId xmlns:a16="http://schemas.microsoft.com/office/drawing/2014/main" id="{5D0DD52B-2353-4914-B248-36946A87C91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46" name="Line 226">
          <a:extLst>
            <a:ext uri="{FF2B5EF4-FFF2-40B4-BE49-F238E27FC236}">
              <a16:creationId xmlns:a16="http://schemas.microsoft.com/office/drawing/2014/main" id="{768F633A-E1D0-4EE2-89DA-6AF35888BD5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47" name="Line 227">
          <a:extLst>
            <a:ext uri="{FF2B5EF4-FFF2-40B4-BE49-F238E27FC236}">
              <a16:creationId xmlns:a16="http://schemas.microsoft.com/office/drawing/2014/main" id="{B29F6DB2-2AB7-4DA1-B8B5-9ABFC0BF8BB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48" name="Line 228">
          <a:extLst>
            <a:ext uri="{FF2B5EF4-FFF2-40B4-BE49-F238E27FC236}">
              <a16:creationId xmlns:a16="http://schemas.microsoft.com/office/drawing/2014/main" id="{D6EDA7E7-AA9D-40A7-AA13-68FDA48A6D1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49" name="Line 229">
          <a:extLst>
            <a:ext uri="{FF2B5EF4-FFF2-40B4-BE49-F238E27FC236}">
              <a16:creationId xmlns:a16="http://schemas.microsoft.com/office/drawing/2014/main" id="{A78D0583-EADC-495B-8D27-138BF504D6A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50" name="Line 230">
          <a:extLst>
            <a:ext uri="{FF2B5EF4-FFF2-40B4-BE49-F238E27FC236}">
              <a16:creationId xmlns:a16="http://schemas.microsoft.com/office/drawing/2014/main" id="{82070D31-61E5-4E18-8520-476790CE75B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51" name="Line 231">
          <a:extLst>
            <a:ext uri="{FF2B5EF4-FFF2-40B4-BE49-F238E27FC236}">
              <a16:creationId xmlns:a16="http://schemas.microsoft.com/office/drawing/2014/main" id="{068B7C13-A90B-4972-A43E-F895B364830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52" name="Line 232">
          <a:extLst>
            <a:ext uri="{FF2B5EF4-FFF2-40B4-BE49-F238E27FC236}">
              <a16:creationId xmlns:a16="http://schemas.microsoft.com/office/drawing/2014/main" id="{234FD6F8-D277-45A0-8370-11386029552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53" name="Line 233">
          <a:extLst>
            <a:ext uri="{FF2B5EF4-FFF2-40B4-BE49-F238E27FC236}">
              <a16:creationId xmlns:a16="http://schemas.microsoft.com/office/drawing/2014/main" id="{6F708DB9-2F4A-417C-A423-4CB2BDAF0E1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54" name="Line 234">
          <a:extLst>
            <a:ext uri="{FF2B5EF4-FFF2-40B4-BE49-F238E27FC236}">
              <a16:creationId xmlns:a16="http://schemas.microsoft.com/office/drawing/2014/main" id="{170F4BE8-729C-4CB0-B31B-5C4787CD651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55" name="Line 235">
          <a:extLst>
            <a:ext uri="{FF2B5EF4-FFF2-40B4-BE49-F238E27FC236}">
              <a16:creationId xmlns:a16="http://schemas.microsoft.com/office/drawing/2014/main" id="{692805FB-F4B3-4BD7-997E-A020857FF9C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56" name="Line 236">
          <a:extLst>
            <a:ext uri="{FF2B5EF4-FFF2-40B4-BE49-F238E27FC236}">
              <a16:creationId xmlns:a16="http://schemas.microsoft.com/office/drawing/2014/main" id="{A01D9EDC-4151-4C85-A88C-6092DA62BBA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57" name="Line 237">
          <a:extLst>
            <a:ext uri="{FF2B5EF4-FFF2-40B4-BE49-F238E27FC236}">
              <a16:creationId xmlns:a16="http://schemas.microsoft.com/office/drawing/2014/main" id="{4DEE0FF0-D235-4AC5-AFEC-45CC35527E6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58" name="Line 239">
          <a:extLst>
            <a:ext uri="{FF2B5EF4-FFF2-40B4-BE49-F238E27FC236}">
              <a16:creationId xmlns:a16="http://schemas.microsoft.com/office/drawing/2014/main" id="{92C1932D-8098-4B9A-A5B2-C7A72A11514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59" name="Line 240">
          <a:extLst>
            <a:ext uri="{FF2B5EF4-FFF2-40B4-BE49-F238E27FC236}">
              <a16:creationId xmlns:a16="http://schemas.microsoft.com/office/drawing/2014/main" id="{B84B187F-351A-4C23-A46B-0FB9AC729E1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60" name="Line 241">
          <a:extLst>
            <a:ext uri="{FF2B5EF4-FFF2-40B4-BE49-F238E27FC236}">
              <a16:creationId xmlns:a16="http://schemas.microsoft.com/office/drawing/2014/main" id="{0C486644-528A-48EF-974A-F01FA0F6566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61" name="Line 242">
          <a:extLst>
            <a:ext uri="{FF2B5EF4-FFF2-40B4-BE49-F238E27FC236}">
              <a16:creationId xmlns:a16="http://schemas.microsoft.com/office/drawing/2014/main" id="{B79B549B-BD05-4B17-91AB-0948B79778D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62" name="Line 243">
          <a:extLst>
            <a:ext uri="{FF2B5EF4-FFF2-40B4-BE49-F238E27FC236}">
              <a16:creationId xmlns:a16="http://schemas.microsoft.com/office/drawing/2014/main" id="{B2CCD836-1FD9-429B-BF20-43E75274B97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63" name="Line 244">
          <a:extLst>
            <a:ext uri="{FF2B5EF4-FFF2-40B4-BE49-F238E27FC236}">
              <a16:creationId xmlns:a16="http://schemas.microsoft.com/office/drawing/2014/main" id="{EEE83680-D338-40FE-AA5F-54E989C61A3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64" name="Line 245">
          <a:extLst>
            <a:ext uri="{FF2B5EF4-FFF2-40B4-BE49-F238E27FC236}">
              <a16:creationId xmlns:a16="http://schemas.microsoft.com/office/drawing/2014/main" id="{B53A4CB3-2C87-442B-B295-F9B7D07BDD4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65" name="Line 246">
          <a:extLst>
            <a:ext uri="{FF2B5EF4-FFF2-40B4-BE49-F238E27FC236}">
              <a16:creationId xmlns:a16="http://schemas.microsoft.com/office/drawing/2014/main" id="{827C4545-084A-4690-9ED7-198F6EC2069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66" name="Line 247">
          <a:extLst>
            <a:ext uri="{FF2B5EF4-FFF2-40B4-BE49-F238E27FC236}">
              <a16:creationId xmlns:a16="http://schemas.microsoft.com/office/drawing/2014/main" id="{F6690E24-B460-4F4F-9C5B-088A1899ADF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67" name="Line 248">
          <a:extLst>
            <a:ext uri="{FF2B5EF4-FFF2-40B4-BE49-F238E27FC236}">
              <a16:creationId xmlns:a16="http://schemas.microsoft.com/office/drawing/2014/main" id="{0C05ECBB-1002-418E-896A-50BAA138E8D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68" name="Line 249">
          <a:extLst>
            <a:ext uri="{FF2B5EF4-FFF2-40B4-BE49-F238E27FC236}">
              <a16:creationId xmlns:a16="http://schemas.microsoft.com/office/drawing/2014/main" id="{20AE6F92-4C06-4CF2-9E20-A8EFFADC04D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69" name="Line 250">
          <a:extLst>
            <a:ext uri="{FF2B5EF4-FFF2-40B4-BE49-F238E27FC236}">
              <a16:creationId xmlns:a16="http://schemas.microsoft.com/office/drawing/2014/main" id="{FDDC98C1-2D06-4786-ADE1-9A8B2E33F32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70" name="Line 251">
          <a:extLst>
            <a:ext uri="{FF2B5EF4-FFF2-40B4-BE49-F238E27FC236}">
              <a16:creationId xmlns:a16="http://schemas.microsoft.com/office/drawing/2014/main" id="{6A71B3BD-C790-43C7-BEA0-31BB9648CA6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71" name="Line 252">
          <a:extLst>
            <a:ext uri="{FF2B5EF4-FFF2-40B4-BE49-F238E27FC236}">
              <a16:creationId xmlns:a16="http://schemas.microsoft.com/office/drawing/2014/main" id="{A70211E4-C11D-4B1A-886A-3B324004A42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72" name="Line 253">
          <a:extLst>
            <a:ext uri="{FF2B5EF4-FFF2-40B4-BE49-F238E27FC236}">
              <a16:creationId xmlns:a16="http://schemas.microsoft.com/office/drawing/2014/main" id="{7E7A29C7-FE99-480C-BE17-CCDC4A5DB9F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73" name="Line 254">
          <a:extLst>
            <a:ext uri="{FF2B5EF4-FFF2-40B4-BE49-F238E27FC236}">
              <a16:creationId xmlns:a16="http://schemas.microsoft.com/office/drawing/2014/main" id="{D6E8AB7F-F7B3-4B17-B516-D98BA28434A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74" name="Line 255">
          <a:extLst>
            <a:ext uri="{FF2B5EF4-FFF2-40B4-BE49-F238E27FC236}">
              <a16:creationId xmlns:a16="http://schemas.microsoft.com/office/drawing/2014/main" id="{470B160B-1E64-4C5A-8CCC-C09449681CE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75" name="Line 256">
          <a:extLst>
            <a:ext uri="{FF2B5EF4-FFF2-40B4-BE49-F238E27FC236}">
              <a16:creationId xmlns:a16="http://schemas.microsoft.com/office/drawing/2014/main" id="{774E6CB2-9CFC-447A-9C17-F3156C6FB5B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76" name="Line 257">
          <a:extLst>
            <a:ext uri="{FF2B5EF4-FFF2-40B4-BE49-F238E27FC236}">
              <a16:creationId xmlns:a16="http://schemas.microsoft.com/office/drawing/2014/main" id="{CD0DD657-27D0-4166-8380-0893293D961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77" name="Line 258">
          <a:extLst>
            <a:ext uri="{FF2B5EF4-FFF2-40B4-BE49-F238E27FC236}">
              <a16:creationId xmlns:a16="http://schemas.microsoft.com/office/drawing/2014/main" id="{8A3185E3-BE64-4F95-A198-A9E7BE83BBF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78" name="Line 259">
          <a:extLst>
            <a:ext uri="{FF2B5EF4-FFF2-40B4-BE49-F238E27FC236}">
              <a16:creationId xmlns:a16="http://schemas.microsoft.com/office/drawing/2014/main" id="{C7906D97-A9D1-4D0A-A6A5-89F9F332686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79" name="Line 260">
          <a:extLst>
            <a:ext uri="{FF2B5EF4-FFF2-40B4-BE49-F238E27FC236}">
              <a16:creationId xmlns:a16="http://schemas.microsoft.com/office/drawing/2014/main" id="{8AA12A36-C433-43E4-B35D-88436EC3D97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80" name="Line 261">
          <a:extLst>
            <a:ext uri="{FF2B5EF4-FFF2-40B4-BE49-F238E27FC236}">
              <a16:creationId xmlns:a16="http://schemas.microsoft.com/office/drawing/2014/main" id="{F2E5B52E-2EB8-41D5-AB1D-0ECCD0330AB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81" name="Line 262">
          <a:extLst>
            <a:ext uri="{FF2B5EF4-FFF2-40B4-BE49-F238E27FC236}">
              <a16:creationId xmlns:a16="http://schemas.microsoft.com/office/drawing/2014/main" id="{9F2E955D-2E59-4307-8078-19CCA674913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82" name="Line 263">
          <a:extLst>
            <a:ext uri="{FF2B5EF4-FFF2-40B4-BE49-F238E27FC236}">
              <a16:creationId xmlns:a16="http://schemas.microsoft.com/office/drawing/2014/main" id="{888FC670-AE3C-4240-8E6F-E6478D31514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83" name="Line 264">
          <a:extLst>
            <a:ext uri="{FF2B5EF4-FFF2-40B4-BE49-F238E27FC236}">
              <a16:creationId xmlns:a16="http://schemas.microsoft.com/office/drawing/2014/main" id="{7D475736-2750-4383-A94E-A1F3C452F38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84" name="Line 265">
          <a:extLst>
            <a:ext uri="{FF2B5EF4-FFF2-40B4-BE49-F238E27FC236}">
              <a16:creationId xmlns:a16="http://schemas.microsoft.com/office/drawing/2014/main" id="{1458F9FC-3F46-4174-A84C-D877C2B7970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85" name="Line 266">
          <a:extLst>
            <a:ext uri="{FF2B5EF4-FFF2-40B4-BE49-F238E27FC236}">
              <a16:creationId xmlns:a16="http://schemas.microsoft.com/office/drawing/2014/main" id="{D17AD76C-3B53-4149-BA24-D067ADA5E68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86" name="Line 267">
          <a:extLst>
            <a:ext uri="{FF2B5EF4-FFF2-40B4-BE49-F238E27FC236}">
              <a16:creationId xmlns:a16="http://schemas.microsoft.com/office/drawing/2014/main" id="{FB3F0115-3999-470E-8278-27CCBC93B32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87" name="Line 268">
          <a:extLst>
            <a:ext uri="{FF2B5EF4-FFF2-40B4-BE49-F238E27FC236}">
              <a16:creationId xmlns:a16="http://schemas.microsoft.com/office/drawing/2014/main" id="{7E0AEF2C-238E-4558-A70C-3B74DE3FE7D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88" name="Line 269">
          <a:extLst>
            <a:ext uri="{FF2B5EF4-FFF2-40B4-BE49-F238E27FC236}">
              <a16:creationId xmlns:a16="http://schemas.microsoft.com/office/drawing/2014/main" id="{358FFA13-966C-4152-87D8-3AD9C5A6E4E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89" name="Line 270">
          <a:extLst>
            <a:ext uri="{FF2B5EF4-FFF2-40B4-BE49-F238E27FC236}">
              <a16:creationId xmlns:a16="http://schemas.microsoft.com/office/drawing/2014/main" id="{BBF18022-4530-4309-814C-9B8832FC903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90" name="Line 271">
          <a:extLst>
            <a:ext uri="{FF2B5EF4-FFF2-40B4-BE49-F238E27FC236}">
              <a16:creationId xmlns:a16="http://schemas.microsoft.com/office/drawing/2014/main" id="{99033A91-9623-4AA7-A957-12BC39742C5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91" name="Line 272">
          <a:extLst>
            <a:ext uri="{FF2B5EF4-FFF2-40B4-BE49-F238E27FC236}">
              <a16:creationId xmlns:a16="http://schemas.microsoft.com/office/drawing/2014/main" id="{1B3FAFFD-8F56-4B33-B5C9-21EEDF14E8F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92" name="Line 273">
          <a:extLst>
            <a:ext uri="{FF2B5EF4-FFF2-40B4-BE49-F238E27FC236}">
              <a16:creationId xmlns:a16="http://schemas.microsoft.com/office/drawing/2014/main" id="{2B2C4A67-5E10-4108-AA49-DEB71CA5368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93" name="Line 274">
          <a:extLst>
            <a:ext uri="{FF2B5EF4-FFF2-40B4-BE49-F238E27FC236}">
              <a16:creationId xmlns:a16="http://schemas.microsoft.com/office/drawing/2014/main" id="{A32BC204-CB81-43CB-9F42-40C5417DF92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94" name="Line 275">
          <a:extLst>
            <a:ext uri="{FF2B5EF4-FFF2-40B4-BE49-F238E27FC236}">
              <a16:creationId xmlns:a16="http://schemas.microsoft.com/office/drawing/2014/main" id="{8717CBA8-2BCF-4917-AD30-0C1BAEB6E16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95" name="Line 276">
          <a:extLst>
            <a:ext uri="{FF2B5EF4-FFF2-40B4-BE49-F238E27FC236}">
              <a16:creationId xmlns:a16="http://schemas.microsoft.com/office/drawing/2014/main" id="{3F3F8B9C-4843-4278-9BB8-7E8C24BCEE7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96" name="Line 277">
          <a:extLst>
            <a:ext uri="{FF2B5EF4-FFF2-40B4-BE49-F238E27FC236}">
              <a16:creationId xmlns:a16="http://schemas.microsoft.com/office/drawing/2014/main" id="{02259552-28CA-4BC7-B0B5-F1AD969F7BE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97" name="Line 278">
          <a:extLst>
            <a:ext uri="{FF2B5EF4-FFF2-40B4-BE49-F238E27FC236}">
              <a16:creationId xmlns:a16="http://schemas.microsoft.com/office/drawing/2014/main" id="{38137BF1-2DF7-469B-A046-3E0E9C45F4F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98" name="Line 279">
          <a:extLst>
            <a:ext uri="{FF2B5EF4-FFF2-40B4-BE49-F238E27FC236}">
              <a16:creationId xmlns:a16="http://schemas.microsoft.com/office/drawing/2014/main" id="{6DE95771-4FA2-45BF-A817-F25D7425980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499" name="Line 280">
          <a:extLst>
            <a:ext uri="{FF2B5EF4-FFF2-40B4-BE49-F238E27FC236}">
              <a16:creationId xmlns:a16="http://schemas.microsoft.com/office/drawing/2014/main" id="{3B37F7AC-EB09-4D53-86C1-33A7AC8CD6D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00" name="Line 281">
          <a:extLst>
            <a:ext uri="{FF2B5EF4-FFF2-40B4-BE49-F238E27FC236}">
              <a16:creationId xmlns:a16="http://schemas.microsoft.com/office/drawing/2014/main" id="{EA035953-AC59-47B4-A512-0CAD999D2C8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01" name="Line 282">
          <a:extLst>
            <a:ext uri="{FF2B5EF4-FFF2-40B4-BE49-F238E27FC236}">
              <a16:creationId xmlns:a16="http://schemas.microsoft.com/office/drawing/2014/main" id="{C48B6DA4-E0AE-4898-BB25-3F6B6EEDCDB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02" name="Line 283">
          <a:extLst>
            <a:ext uri="{FF2B5EF4-FFF2-40B4-BE49-F238E27FC236}">
              <a16:creationId xmlns:a16="http://schemas.microsoft.com/office/drawing/2014/main" id="{B9F57476-67F4-47C4-B5B0-5449F6849CB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03" name="Line 284">
          <a:extLst>
            <a:ext uri="{FF2B5EF4-FFF2-40B4-BE49-F238E27FC236}">
              <a16:creationId xmlns:a16="http://schemas.microsoft.com/office/drawing/2014/main" id="{88EA8A11-2163-4884-ACEF-33D26BFA38D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04" name="Line 285">
          <a:extLst>
            <a:ext uri="{FF2B5EF4-FFF2-40B4-BE49-F238E27FC236}">
              <a16:creationId xmlns:a16="http://schemas.microsoft.com/office/drawing/2014/main" id="{407053B4-3CB7-4A81-BEC3-D344C3A3CAA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05" name="Line 286">
          <a:extLst>
            <a:ext uri="{FF2B5EF4-FFF2-40B4-BE49-F238E27FC236}">
              <a16:creationId xmlns:a16="http://schemas.microsoft.com/office/drawing/2014/main" id="{8233AFC3-9303-4783-A60C-D4010115579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06" name="Line 287">
          <a:extLst>
            <a:ext uri="{FF2B5EF4-FFF2-40B4-BE49-F238E27FC236}">
              <a16:creationId xmlns:a16="http://schemas.microsoft.com/office/drawing/2014/main" id="{118CBD8F-FBB9-4DFB-A93B-4D703686EE5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07" name="Line 288">
          <a:extLst>
            <a:ext uri="{FF2B5EF4-FFF2-40B4-BE49-F238E27FC236}">
              <a16:creationId xmlns:a16="http://schemas.microsoft.com/office/drawing/2014/main" id="{EE908C4C-96CE-430D-AA41-0C87EA7B59B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08" name="Line 289">
          <a:extLst>
            <a:ext uri="{FF2B5EF4-FFF2-40B4-BE49-F238E27FC236}">
              <a16:creationId xmlns:a16="http://schemas.microsoft.com/office/drawing/2014/main" id="{53D4D396-09B1-4833-824D-40787269484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09" name="Line 290">
          <a:extLst>
            <a:ext uri="{FF2B5EF4-FFF2-40B4-BE49-F238E27FC236}">
              <a16:creationId xmlns:a16="http://schemas.microsoft.com/office/drawing/2014/main" id="{BED957A0-297D-44F5-A0D1-EC978DED221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10" name="Line 291">
          <a:extLst>
            <a:ext uri="{FF2B5EF4-FFF2-40B4-BE49-F238E27FC236}">
              <a16:creationId xmlns:a16="http://schemas.microsoft.com/office/drawing/2014/main" id="{8B9C652C-7ED3-4E53-B27C-CEAD47A673B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11" name="Line 292">
          <a:extLst>
            <a:ext uri="{FF2B5EF4-FFF2-40B4-BE49-F238E27FC236}">
              <a16:creationId xmlns:a16="http://schemas.microsoft.com/office/drawing/2014/main" id="{ECBBF61E-4B9B-4E36-92F5-265201FD453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12" name="Line 293">
          <a:extLst>
            <a:ext uri="{FF2B5EF4-FFF2-40B4-BE49-F238E27FC236}">
              <a16:creationId xmlns:a16="http://schemas.microsoft.com/office/drawing/2014/main" id="{C8E88CCE-2921-4708-A57A-28ACA81BC5D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13" name="Line 294">
          <a:extLst>
            <a:ext uri="{FF2B5EF4-FFF2-40B4-BE49-F238E27FC236}">
              <a16:creationId xmlns:a16="http://schemas.microsoft.com/office/drawing/2014/main" id="{1A748803-E381-46AB-B03E-4749C4355CA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14" name="Line 295">
          <a:extLst>
            <a:ext uri="{FF2B5EF4-FFF2-40B4-BE49-F238E27FC236}">
              <a16:creationId xmlns:a16="http://schemas.microsoft.com/office/drawing/2014/main" id="{50C2B0F4-0EC8-4111-9CD9-332E0E3A7DC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15" name="Line 296">
          <a:extLst>
            <a:ext uri="{FF2B5EF4-FFF2-40B4-BE49-F238E27FC236}">
              <a16:creationId xmlns:a16="http://schemas.microsoft.com/office/drawing/2014/main" id="{132B25B2-3703-4332-B79B-A37EA5FDC1E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16" name="Line 297">
          <a:extLst>
            <a:ext uri="{FF2B5EF4-FFF2-40B4-BE49-F238E27FC236}">
              <a16:creationId xmlns:a16="http://schemas.microsoft.com/office/drawing/2014/main" id="{3F097C77-A253-428B-95CE-FA1DF90596E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17" name="Line 298">
          <a:extLst>
            <a:ext uri="{FF2B5EF4-FFF2-40B4-BE49-F238E27FC236}">
              <a16:creationId xmlns:a16="http://schemas.microsoft.com/office/drawing/2014/main" id="{48FAE915-03A0-456D-AA73-61493C36DF2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18" name="Line 299">
          <a:extLst>
            <a:ext uri="{FF2B5EF4-FFF2-40B4-BE49-F238E27FC236}">
              <a16:creationId xmlns:a16="http://schemas.microsoft.com/office/drawing/2014/main" id="{8C273EDE-0FFF-4941-AE0A-F6525208DD2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19" name="Line 300">
          <a:extLst>
            <a:ext uri="{FF2B5EF4-FFF2-40B4-BE49-F238E27FC236}">
              <a16:creationId xmlns:a16="http://schemas.microsoft.com/office/drawing/2014/main" id="{AF01784E-3F03-4473-A135-F879C6533A3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20" name="Line 301">
          <a:extLst>
            <a:ext uri="{FF2B5EF4-FFF2-40B4-BE49-F238E27FC236}">
              <a16:creationId xmlns:a16="http://schemas.microsoft.com/office/drawing/2014/main" id="{DA26E490-B426-4F12-98C3-6A9EAED303C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21" name="Line 302">
          <a:extLst>
            <a:ext uri="{FF2B5EF4-FFF2-40B4-BE49-F238E27FC236}">
              <a16:creationId xmlns:a16="http://schemas.microsoft.com/office/drawing/2014/main" id="{1005EB47-61CD-4AF4-803D-FF9C325375A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22" name="Line 303">
          <a:extLst>
            <a:ext uri="{FF2B5EF4-FFF2-40B4-BE49-F238E27FC236}">
              <a16:creationId xmlns:a16="http://schemas.microsoft.com/office/drawing/2014/main" id="{6B613563-416B-4AD5-A3B2-94D2D47F58E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23" name="Line 304">
          <a:extLst>
            <a:ext uri="{FF2B5EF4-FFF2-40B4-BE49-F238E27FC236}">
              <a16:creationId xmlns:a16="http://schemas.microsoft.com/office/drawing/2014/main" id="{BDE6967C-67DB-4D37-AD0E-5D0498DFB3C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24" name="Line 305">
          <a:extLst>
            <a:ext uri="{FF2B5EF4-FFF2-40B4-BE49-F238E27FC236}">
              <a16:creationId xmlns:a16="http://schemas.microsoft.com/office/drawing/2014/main" id="{111C5348-ACA4-4941-B006-87FAFA5B063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25" name="Line 306">
          <a:extLst>
            <a:ext uri="{FF2B5EF4-FFF2-40B4-BE49-F238E27FC236}">
              <a16:creationId xmlns:a16="http://schemas.microsoft.com/office/drawing/2014/main" id="{4C963681-C405-4D9C-8E53-5E6C0544421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26" name="Line 307">
          <a:extLst>
            <a:ext uri="{FF2B5EF4-FFF2-40B4-BE49-F238E27FC236}">
              <a16:creationId xmlns:a16="http://schemas.microsoft.com/office/drawing/2014/main" id="{2102BE48-9E11-41A3-B63F-3C87E432918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27" name="Line 308">
          <a:extLst>
            <a:ext uri="{FF2B5EF4-FFF2-40B4-BE49-F238E27FC236}">
              <a16:creationId xmlns:a16="http://schemas.microsoft.com/office/drawing/2014/main" id="{D6BE46D6-0E6C-4160-992F-45B88AB1E91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28" name="Line 309">
          <a:extLst>
            <a:ext uri="{FF2B5EF4-FFF2-40B4-BE49-F238E27FC236}">
              <a16:creationId xmlns:a16="http://schemas.microsoft.com/office/drawing/2014/main" id="{A15B0E61-FAB2-4604-998C-DD2DB923802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29" name="Line 310">
          <a:extLst>
            <a:ext uri="{FF2B5EF4-FFF2-40B4-BE49-F238E27FC236}">
              <a16:creationId xmlns:a16="http://schemas.microsoft.com/office/drawing/2014/main" id="{8D6F42CA-1894-442F-8270-ACBE05F15EB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30" name="Line 311">
          <a:extLst>
            <a:ext uri="{FF2B5EF4-FFF2-40B4-BE49-F238E27FC236}">
              <a16:creationId xmlns:a16="http://schemas.microsoft.com/office/drawing/2014/main" id="{0B7E7176-ED7E-46AD-84FE-3B5008C29CC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31" name="Line 312">
          <a:extLst>
            <a:ext uri="{FF2B5EF4-FFF2-40B4-BE49-F238E27FC236}">
              <a16:creationId xmlns:a16="http://schemas.microsoft.com/office/drawing/2014/main" id="{A0C8D6EE-E74A-430B-987C-82C8144AE69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32" name="Line 313">
          <a:extLst>
            <a:ext uri="{FF2B5EF4-FFF2-40B4-BE49-F238E27FC236}">
              <a16:creationId xmlns:a16="http://schemas.microsoft.com/office/drawing/2014/main" id="{8A9E2335-6045-4DD8-BAED-F70329B923C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33" name="Line 314">
          <a:extLst>
            <a:ext uri="{FF2B5EF4-FFF2-40B4-BE49-F238E27FC236}">
              <a16:creationId xmlns:a16="http://schemas.microsoft.com/office/drawing/2014/main" id="{0A295C77-9E00-4545-A97D-B995BF20945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34" name="Line 315">
          <a:extLst>
            <a:ext uri="{FF2B5EF4-FFF2-40B4-BE49-F238E27FC236}">
              <a16:creationId xmlns:a16="http://schemas.microsoft.com/office/drawing/2014/main" id="{C647E88E-6D15-40E3-A574-366823747F5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35" name="Line 316">
          <a:extLst>
            <a:ext uri="{FF2B5EF4-FFF2-40B4-BE49-F238E27FC236}">
              <a16:creationId xmlns:a16="http://schemas.microsoft.com/office/drawing/2014/main" id="{8F8342A9-809C-4C1F-88E4-DA6BBDC0400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36" name="Line 317">
          <a:extLst>
            <a:ext uri="{FF2B5EF4-FFF2-40B4-BE49-F238E27FC236}">
              <a16:creationId xmlns:a16="http://schemas.microsoft.com/office/drawing/2014/main" id="{D6D1DFFB-A0ED-4890-A939-EE73CE58EDA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37" name="Line 318">
          <a:extLst>
            <a:ext uri="{FF2B5EF4-FFF2-40B4-BE49-F238E27FC236}">
              <a16:creationId xmlns:a16="http://schemas.microsoft.com/office/drawing/2014/main" id="{D37979C0-26BA-48EB-9BDF-0FAF35D368A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38" name="Line 319">
          <a:extLst>
            <a:ext uri="{FF2B5EF4-FFF2-40B4-BE49-F238E27FC236}">
              <a16:creationId xmlns:a16="http://schemas.microsoft.com/office/drawing/2014/main" id="{982F9393-EBD6-4EDF-B506-FECFF0D6722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39" name="Line 320">
          <a:extLst>
            <a:ext uri="{FF2B5EF4-FFF2-40B4-BE49-F238E27FC236}">
              <a16:creationId xmlns:a16="http://schemas.microsoft.com/office/drawing/2014/main" id="{45981FB8-8CC2-4609-9F58-5971741060E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40" name="Line 321">
          <a:extLst>
            <a:ext uri="{FF2B5EF4-FFF2-40B4-BE49-F238E27FC236}">
              <a16:creationId xmlns:a16="http://schemas.microsoft.com/office/drawing/2014/main" id="{723D9C34-95A1-48C6-B1DA-C07D8772691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41" name="Line 322">
          <a:extLst>
            <a:ext uri="{FF2B5EF4-FFF2-40B4-BE49-F238E27FC236}">
              <a16:creationId xmlns:a16="http://schemas.microsoft.com/office/drawing/2014/main" id="{2A3ABF1C-B566-489F-8CF8-2EB9B4D6F02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42" name="Line 323">
          <a:extLst>
            <a:ext uri="{FF2B5EF4-FFF2-40B4-BE49-F238E27FC236}">
              <a16:creationId xmlns:a16="http://schemas.microsoft.com/office/drawing/2014/main" id="{9835EC4D-8F1A-494B-A680-375BE2A209A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43" name="Line 324">
          <a:extLst>
            <a:ext uri="{FF2B5EF4-FFF2-40B4-BE49-F238E27FC236}">
              <a16:creationId xmlns:a16="http://schemas.microsoft.com/office/drawing/2014/main" id="{5452BAF7-90E1-4C85-BC0D-9BB10665C79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44" name="Line 325">
          <a:extLst>
            <a:ext uri="{FF2B5EF4-FFF2-40B4-BE49-F238E27FC236}">
              <a16:creationId xmlns:a16="http://schemas.microsoft.com/office/drawing/2014/main" id="{EDD3B857-DC97-4E22-ADEE-F31E79BA8EC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45" name="Line 326">
          <a:extLst>
            <a:ext uri="{FF2B5EF4-FFF2-40B4-BE49-F238E27FC236}">
              <a16:creationId xmlns:a16="http://schemas.microsoft.com/office/drawing/2014/main" id="{A3FD477C-229C-4E59-B54A-BB1ABDCDE23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46" name="Line 327">
          <a:extLst>
            <a:ext uri="{FF2B5EF4-FFF2-40B4-BE49-F238E27FC236}">
              <a16:creationId xmlns:a16="http://schemas.microsoft.com/office/drawing/2014/main" id="{20925881-F17B-44B1-9CD1-C39265F6477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47" name="Line 328">
          <a:extLst>
            <a:ext uri="{FF2B5EF4-FFF2-40B4-BE49-F238E27FC236}">
              <a16:creationId xmlns:a16="http://schemas.microsoft.com/office/drawing/2014/main" id="{77F2A538-EF84-47B6-B378-9411B39A756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48" name="Line 329">
          <a:extLst>
            <a:ext uri="{FF2B5EF4-FFF2-40B4-BE49-F238E27FC236}">
              <a16:creationId xmlns:a16="http://schemas.microsoft.com/office/drawing/2014/main" id="{94F507A8-CD4D-4E78-820E-DC41C3A96D2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49" name="Line 330">
          <a:extLst>
            <a:ext uri="{FF2B5EF4-FFF2-40B4-BE49-F238E27FC236}">
              <a16:creationId xmlns:a16="http://schemas.microsoft.com/office/drawing/2014/main" id="{EF1FFF0B-83B5-4D8B-A821-5055071B6FD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50" name="Line 331">
          <a:extLst>
            <a:ext uri="{FF2B5EF4-FFF2-40B4-BE49-F238E27FC236}">
              <a16:creationId xmlns:a16="http://schemas.microsoft.com/office/drawing/2014/main" id="{F2B232C5-434E-43CF-8EC4-8196D060B88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51" name="Line 332">
          <a:extLst>
            <a:ext uri="{FF2B5EF4-FFF2-40B4-BE49-F238E27FC236}">
              <a16:creationId xmlns:a16="http://schemas.microsoft.com/office/drawing/2014/main" id="{46073377-C3A2-4D23-BE92-61F3367EDAE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52" name="Line 333">
          <a:extLst>
            <a:ext uri="{FF2B5EF4-FFF2-40B4-BE49-F238E27FC236}">
              <a16:creationId xmlns:a16="http://schemas.microsoft.com/office/drawing/2014/main" id="{4864F81E-DB52-48EC-9EB1-28A828DC45B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53" name="Line 334">
          <a:extLst>
            <a:ext uri="{FF2B5EF4-FFF2-40B4-BE49-F238E27FC236}">
              <a16:creationId xmlns:a16="http://schemas.microsoft.com/office/drawing/2014/main" id="{3F746354-5830-4A58-9507-A2A6AEFDEA0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54" name="Line 335">
          <a:extLst>
            <a:ext uri="{FF2B5EF4-FFF2-40B4-BE49-F238E27FC236}">
              <a16:creationId xmlns:a16="http://schemas.microsoft.com/office/drawing/2014/main" id="{75247C32-0FD6-48A2-A3AC-EEFB45D2D8C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55" name="Line 336">
          <a:extLst>
            <a:ext uri="{FF2B5EF4-FFF2-40B4-BE49-F238E27FC236}">
              <a16:creationId xmlns:a16="http://schemas.microsoft.com/office/drawing/2014/main" id="{E8898383-B1E7-4466-B8EC-D38848E6F20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56" name="Line 337">
          <a:extLst>
            <a:ext uri="{FF2B5EF4-FFF2-40B4-BE49-F238E27FC236}">
              <a16:creationId xmlns:a16="http://schemas.microsoft.com/office/drawing/2014/main" id="{CD3695A0-613B-4609-92A5-7315D2BE1C3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57" name="Line 338">
          <a:extLst>
            <a:ext uri="{FF2B5EF4-FFF2-40B4-BE49-F238E27FC236}">
              <a16:creationId xmlns:a16="http://schemas.microsoft.com/office/drawing/2014/main" id="{D2539DEA-1A06-41D7-B656-AA552A7417C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58" name="Line 339">
          <a:extLst>
            <a:ext uri="{FF2B5EF4-FFF2-40B4-BE49-F238E27FC236}">
              <a16:creationId xmlns:a16="http://schemas.microsoft.com/office/drawing/2014/main" id="{E9E882B0-69C0-4E0B-AA55-2DAFC87EC67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59" name="Line 340">
          <a:extLst>
            <a:ext uri="{FF2B5EF4-FFF2-40B4-BE49-F238E27FC236}">
              <a16:creationId xmlns:a16="http://schemas.microsoft.com/office/drawing/2014/main" id="{C15C590A-780D-4CB1-A3DC-4E8657BA6EF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60" name="Line 341">
          <a:extLst>
            <a:ext uri="{FF2B5EF4-FFF2-40B4-BE49-F238E27FC236}">
              <a16:creationId xmlns:a16="http://schemas.microsoft.com/office/drawing/2014/main" id="{0661085B-0F5C-4A64-8835-FA1D2B6CDA5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61" name="Line 342">
          <a:extLst>
            <a:ext uri="{FF2B5EF4-FFF2-40B4-BE49-F238E27FC236}">
              <a16:creationId xmlns:a16="http://schemas.microsoft.com/office/drawing/2014/main" id="{494554FD-63CF-4170-8626-2F01DFE6870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62" name="Line 343">
          <a:extLst>
            <a:ext uri="{FF2B5EF4-FFF2-40B4-BE49-F238E27FC236}">
              <a16:creationId xmlns:a16="http://schemas.microsoft.com/office/drawing/2014/main" id="{82F5DB53-0FF5-4619-BE0E-2137F697AF5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63" name="Line 344">
          <a:extLst>
            <a:ext uri="{FF2B5EF4-FFF2-40B4-BE49-F238E27FC236}">
              <a16:creationId xmlns:a16="http://schemas.microsoft.com/office/drawing/2014/main" id="{025337B5-F970-43F0-9350-EC863EDB0C1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64" name="Line 345">
          <a:extLst>
            <a:ext uri="{FF2B5EF4-FFF2-40B4-BE49-F238E27FC236}">
              <a16:creationId xmlns:a16="http://schemas.microsoft.com/office/drawing/2014/main" id="{918ED3D6-4A1A-4C8F-A8C3-2882796566B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65" name="Line 346">
          <a:extLst>
            <a:ext uri="{FF2B5EF4-FFF2-40B4-BE49-F238E27FC236}">
              <a16:creationId xmlns:a16="http://schemas.microsoft.com/office/drawing/2014/main" id="{454DDE10-1CCC-493E-B93A-B2A2321FEE4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66" name="Line 347">
          <a:extLst>
            <a:ext uri="{FF2B5EF4-FFF2-40B4-BE49-F238E27FC236}">
              <a16:creationId xmlns:a16="http://schemas.microsoft.com/office/drawing/2014/main" id="{8CAB4DCE-8223-47F7-B90C-F30A6645885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67" name="Line 348">
          <a:extLst>
            <a:ext uri="{FF2B5EF4-FFF2-40B4-BE49-F238E27FC236}">
              <a16:creationId xmlns:a16="http://schemas.microsoft.com/office/drawing/2014/main" id="{A6E3CF21-1FCF-4217-BFA0-75749A64540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68" name="Line 349">
          <a:extLst>
            <a:ext uri="{FF2B5EF4-FFF2-40B4-BE49-F238E27FC236}">
              <a16:creationId xmlns:a16="http://schemas.microsoft.com/office/drawing/2014/main" id="{3C3C1347-14A9-4A6B-9B05-17A9447D989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69" name="Line 350">
          <a:extLst>
            <a:ext uri="{FF2B5EF4-FFF2-40B4-BE49-F238E27FC236}">
              <a16:creationId xmlns:a16="http://schemas.microsoft.com/office/drawing/2014/main" id="{32FF45B9-CAE2-474F-A6B7-C9558DFD5D0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70" name="Line 351">
          <a:extLst>
            <a:ext uri="{FF2B5EF4-FFF2-40B4-BE49-F238E27FC236}">
              <a16:creationId xmlns:a16="http://schemas.microsoft.com/office/drawing/2014/main" id="{C75C7803-205A-4D0F-ACBB-893493CBAEE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71" name="Line 352">
          <a:extLst>
            <a:ext uri="{FF2B5EF4-FFF2-40B4-BE49-F238E27FC236}">
              <a16:creationId xmlns:a16="http://schemas.microsoft.com/office/drawing/2014/main" id="{98ADBD53-1B26-4CC4-8778-4ED40EDB498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72" name="Line 353">
          <a:extLst>
            <a:ext uri="{FF2B5EF4-FFF2-40B4-BE49-F238E27FC236}">
              <a16:creationId xmlns:a16="http://schemas.microsoft.com/office/drawing/2014/main" id="{E4DE1E9D-7856-463A-9760-3DC5FF28788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73" name="Line 354">
          <a:extLst>
            <a:ext uri="{FF2B5EF4-FFF2-40B4-BE49-F238E27FC236}">
              <a16:creationId xmlns:a16="http://schemas.microsoft.com/office/drawing/2014/main" id="{AAFFB209-859E-4211-A47E-AFA3073854A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74" name="Line 355">
          <a:extLst>
            <a:ext uri="{FF2B5EF4-FFF2-40B4-BE49-F238E27FC236}">
              <a16:creationId xmlns:a16="http://schemas.microsoft.com/office/drawing/2014/main" id="{E244C416-8C04-40DA-95DB-3CB3E2B5C85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4575" name="Line 356">
          <a:extLst>
            <a:ext uri="{FF2B5EF4-FFF2-40B4-BE49-F238E27FC236}">
              <a16:creationId xmlns:a16="http://schemas.microsoft.com/office/drawing/2014/main" id="{1472468D-1ED6-4CA8-B9BA-6672661DD38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20" name="Line 358">
          <a:extLst>
            <a:ext uri="{FF2B5EF4-FFF2-40B4-BE49-F238E27FC236}">
              <a16:creationId xmlns:a16="http://schemas.microsoft.com/office/drawing/2014/main" id="{0A494A5A-2C78-495D-8469-C488E9180A1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21" name="Line 359">
          <a:extLst>
            <a:ext uri="{FF2B5EF4-FFF2-40B4-BE49-F238E27FC236}">
              <a16:creationId xmlns:a16="http://schemas.microsoft.com/office/drawing/2014/main" id="{FCF8EB4F-3033-48E7-85D7-216FFDA2765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22" name="Line 360">
          <a:extLst>
            <a:ext uri="{FF2B5EF4-FFF2-40B4-BE49-F238E27FC236}">
              <a16:creationId xmlns:a16="http://schemas.microsoft.com/office/drawing/2014/main" id="{223BFBE9-F762-4A27-A2BE-08A739FF3C8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23" name="Line 361">
          <a:extLst>
            <a:ext uri="{FF2B5EF4-FFF2-40B4-BE49-F238E27FC236}">
              <a16:creationId xmlns:a16="http://schemas.microsoft.com/office/drawing/2014/main" id="{06CD634D-0091-448F-B872-836553AE53D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24" name="Line 362">
          <a:extLst>
            <a:ext uri="{FF2B5EF4-FFF2-40B4-BE49-F238E27FC236}">
              <a16:creationId xmlns:a16="http://schemas.microsoft.com/office/drawing/2014/main" id="{B343A810-63B5-4DCD-A98F-F37BEAF651D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25" name="Line 363">
          <a:extLst>
            <a:ext uri="{FF2B5EF4-FFF2-40B4-BE49-F238E27FC236}">
              <a16:creationId xmlns:a16="http://schemas.microsoft.com/office/drawing/2014/main" id="{BE019F8A-8618-4262-B4BA-709859F0824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26" name="Line 364">
          <a:extLst>
            <a:ext uri="{FF2B5EF4-FFF2-40B4-BE49-F238E27FC236}">
              <a16:creationId xmlns:a16="http://schemas.microsoft.com/office/drawing/2014/main" id="{17909BED-2DCD-429E-AD2A-088AB0A4328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27" name="Line 365">
          <a:extLst>
            <a:ext uri="{FF2B5EF4-FFF2-40B4-BE49-F238E27FC236}">
              <a16:creationId xmlns:a16="http://schemas.microsoft.com/office/drawing/2014/main" id="{BAEBD3BF-4F3A-4CA3-A2A0-DAC6523886C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28" name="Line 366">
          <a:extLst>
            <a:ext uri="{FF2B5EF4-FFF2-40B4-BE49-F238E27FC236}">
              <a16:creationId xmlns:a16="http://schemas.microsoft.com/office/drawing/2014/main" id="{399C4BDD-EE14-4C4F-AC2B-B563D283E8B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29" name="Line 367">
          <a:extLst>
            <a:ext uri="{FF2B5EF4-FFF2-40B4-BE49-F238E27FC236}">
              <a16:creationId xmlns:a16="http://schemas.microsoft.com/office/drawing/2014/main" id="{EFA2A3E0-4887-45E3-9171-46761E686FF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30" name="Line 368">
          <a:extLst>
            <a:ext uri="{FF2B5EF4-FFF2-40B4-BE49-F238E27FC236}">
              <a16:creationId xmlns:a16="http://schemas.microsoft.com/office/drawing/2014/main" id="{C86FCBDE-2F97-4C69-8C87-3CCC82ACFF5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31" name="Line 369">
          <a:extLst>
            <a:ext uri="{FF2B5EF4-FFF2-40B4-BE49-F238E27FC236}">
              <a16:creationId xmlns:a16="http://schemas.microsoft.com/office/drawing/2014/main" id="{07B595BD-D935-4CEC-8E58-5348F4B6800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32" name="Line 370">
          <a:extLst>
            <a:ext uri="{FF2B5EF4-FFF2-40B4-BE49-F238E27FC236}">
              <a16:creationId xmlns:a16="http://schemas.microsoft.com/office/drawing/2014/main" id="{22CEABC1-7CE2-4C68-822B-D59B5C1E1A2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33" name="Line 371">
          <a:extLst>
            <a:ext uri="{FF2B5EF4-FFF2-40B4-BE49-F238E27FC236}">
              <a16:creationId xmlns:a16="http://schemas.microsoft.com/office/drawing/2014/main" id="{27A9A1D5-478D-48C7-8D3C-C4125F0F8AE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34" name="Line 372">
          <a:extLst>
            <a:ext uri="{FF2B5EF4-FFF2-40B4-BE49-F238E27FC236}">
              <a16:creationId xmlns:a16="http://schemas.microsoft.com/office/drawing/2014/main" id="{261C259D-7F93-4478-B99F-E1C3773A38F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35" name="Line 373">
          <a:extLst>
            <a:ext uri="{FF2B5EF4-FFF2-40B4-BE49-F238E27FC236}">
              <a16:creationId xmlns:a16="http://schemas.microsoft.com/office/drawing/2014/main" id="{4BB38CE2-DCE3-4C01-A261-91A98FEE56D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36" name="Line 374">
          <a:extLst>
            <a:ext uri="{FF2B5EF4-FFF2-40B4-BE49-F238E27FC236}">
              <a16:creationId xmlns:a16="http://schemas.microsoft.com/office/drawing/2014/main" id="{B71E0DDB-0E28-403E-B5EF-B535462AE39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37" name="Line 375">
          <a:extLst>
            <a:ext uri="{FF2B5EF4-FFF2-40B4-BE49-F238E27FC236}">
              <a16:creationId xmlns:a16="http://schemas.microsoft.com/office/drawing/2014/main" id="{D094A1B6-DE58-4B66-9BEE-537B5A80427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38" name="Line 376">
          <a:extLst>
            <a:ext uri="{FF2B5EF4-FFF2-40B4-BE49-F238E27FC236}">
              <a16:creationId xmlns:a16="http://schemas.microsoft.com/office/drawing/2014/main" id="{9493B618-E8C0-4A0D-9DCA-5F3C58617CF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39" name="Line 377">
          <a:extLst>
            <a:ext uri="{FF2B5EF4-FFF2-40B4-BE49-F238E27FC236}">
              <a16:creationId xmlns:a16="http://schemas.microsoft.com/office/drawing/2014/main" id="{462DB077-3D4A-47A4-BCD4-B0F6852072C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40" name="Line 378">
          <a:extLst>
            <a:ext uri="{FF2B5EF4-FFF2-40B4-BE49-F238E27FC236}">
              <a16:creationId xmlns:a16="http://schemas.microsoft.com/office/drawing/2014/main" id="{6CBD892F-D1F9-4F88-8366-2B4A7DBB7BD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41" name="Line 379">
          <a:extLst>
            <a:ext uri="{FF2B5EF4-FFF2-40B4-BE49-F238E27FC236}">
              <a16:creationId xmlns:a16="http://schemas.microsoft.com/office/drawing/2014/main" id="{BBD71578-0085-49CD-984E-C3027D7012E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42" name="Line 380">
          <a:extLst>
            <a:ext uri="{FF2B5EF4-FFF2-40B4-BE49-F238E27FC236}">
              <a16:creationId xmlns:a16="http://schemas.microsoft.com/office/drawing/2014/main" id="{599AB29E-A8E7-4434-A7E9-5D157E663B4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43" name="Line 381">
          <a:extLst>
            <a:ext uri="{FF2B5EF4-FFF2-40B4-BE49-F238E27FC236}">
              <a16:creationId xmlns:a16="http://schemas.microsoft.com/office/drawing/2014/main" id="{2BFFA6EC-45E6-42FC-9735-8A0250ECEB5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44" name="Line 382">
          <a:extLst>
            <a:ext uri="{FF2B5EF4-FFF2-40B4-BE49-F238E27FC236}">
              <a16:creationId xmlns:a16="http://schemas.microsoft.com/office/drawing/2014/main" id="{DD697494-030E-43A0-8974-FC207CA45F9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45" name="Line 383">
          <a:extLst>
            <a:ext uri="{FF2B5EF4-FFF2-40B4-BE49-F238E27FC236}">
              <a16:creationId xmlns:a16="http://schemas.microsoft.com/office/drawing/2014/main" id="{92717A3C-BA69-4786-87F2-DDC9AC0917A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46" name="Line 384">
          <a:extLst>
            <a:ext uri="{FF2B5EF4-FFF2-40B4-BE49-F238E27FC236}">
              <a16:creationId xmlns:a16="http://schemas.microsoft.com/office/drawing/2014/main" id="{5A764D20-FECF-4D9A-A893-8EEE5903CA3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47" name="Line 385">
          <a:extLst>
            <a:ext uri="{FF2B5EF4-FFF2-40B4-BE49-F238E27FC236}">
              <a16:creationId xmlns:a16="http://schemas.microsoft.com/office/drawing/2014/main" id="{9B125B27-AB12-45BA-8D8C-BD2188B77AB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48" name="Line 386">
          <a:extLst>
            <a:ext uri="{FF2B5EF4-FFF2-40B4-BE49-F238E27FC236}">
              <a16:creationId xmlns:a16="http://schemas.microsoft.com/office/drawing/2014/main" id="{78E31A9C-0907-42CA-B627-87FD08DCE6F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49" name="Line 387">
          <a:extLst>
            <a:ext uri="{FF2B5EF4-FFF2-40B4-BE49-F238E27FC236}">
              <a16:creationId xmlns:a16="http://schemas.microsoft.com/office/drawing/2014/main" id="{2D7F1E5E-1051-444F-946E-9E15B4C5935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50" name="Line 388">
          <a:extLst>
            <a:ext uri="{FF2B5EF4-FFF2-40B4-BE49-F238E27FC236}">
              <a16:creationId xmlns:a16="http://schemas.microsoft.com/office/drawing/2014/main" id="{46F4E541-D0A3-44B6-A472-FB1A0EA522F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51" name="Line 389">
          <a:extLst>
            <a:ext uri="{FF2B5EF4-FFF2-40B4-BE49-F238E27FC236}">
              <a16:creationId xmlns:a16="http://schemas.microsoft.com/office/drawing/2014/main" id="{C4F6D0A3-E177-4A8E-AF52-01BDCDE2CA6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52" name="Line 390">
          <a:extLst>
            <a:ext uri="{FF2B5EF4-FFF2-40B4-BE49-F238E27FC236}">
              <a16:creationId xmlns:a16="http://schemas.microsoft.com/office/drawing/2014/main" id="{8D386BE1-FF37-46F3-AB26-8B6BDA6042C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53" name="Line 391">
          <a:extLst>
            <a:ext uri="{FF2B5EF4-FFF2-40B4-BE49-F238E27FC236}">
              <a16:creationId xmlns:a16="http://schemas.microsoft.com/office/drawing/2014/main" id="{4E09FE0E-FFF7-460C-9BBE-09BFA590C37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54" name="Line 392">
          <a:extLst>
            <a:ext uri="{FF2B5EF4-FFF2-40B4-BE49-F238E27FC236}">
              <a16:creationId xmlns:a16="http://schemas.microsoft.com/office/drawing/2014/main" id="{D4BC711B-92F8-4A77-9BDC-0D9CF46E319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55" name="Line 393">
          <a:extLst>
            <a:ext uri="{FF2B5EF4-FFF2-40B4-BE49-F238E27FC236}">
              <a16:creationId xmlns:a16="http://schemas.microsoft.com/office/drawing/2014/main" id="{9374195E-6985-4CD5-BD9C-268AA509AF0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56" name="Line 394">
          <a:extLst>
            <a:ext uri="{FF2B5EF4-FFF2-40B4-BE49-F238E27FC236}">
              <a16:creationId xmlns:a16="http://schemas.microsoft.com/office/drawing/2014/main" id="{533C5A21-C4E0-4D73-883B-ED9876AF1F7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57" name="Line 395">
          <a:extLst>
            <a:ext uri="{FF2B5EF4-FFF2-40B4-BE49-F238E27FC236}">
              <a16:creationId xmlns:a16="http://schemas.microsoft.com/office/drawing/2014/main" id="{9EFFEC01-5442-423F-BF46-F872C6A3942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58" name="Line 396">
          <a:extLst>
            <a:ext uri="{FF2B5EF4-FFF2-40B4-BE49-F238E27FC236}">
              <a16:creationId xmlns:a16="http://schemas.microsoft.com/office/drawing/2014/main" id="{08D8550E-D254-453D-8BBB-BD238EFEFAB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59" name="Line 397">
          <a:extLst>
            <a:ext uri="{FF2B5EF4-FFF2-40B4-BE49-F238E27FC236}">
              <a16:creationId xmlns:a16="http://schemas.microsoft.com/office/drawing/2014/main" id="{A6BD6399-5351-4FFE-8EC7-C9B639180AA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60" name="Line 398">
          <a:extLst>
            <a:ext uri="{FF2B5EF4-FFF2-40B4-BE49-F238E27FC236}">
              <a16:creationId xmlns:a16="http://schemas.microsoft.com/office/drawing/2014/main" id="{99ACA0B8-2002-4ACA-8FFB-004FED77FEC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61" name="Line 399">
          <a:extLst>
            <a:ext uri="{FF2B5EF4-FFF2-40B4-BE49-F238E27FC236}">
              <a16:creationId xmlns:a16="http://schemas.microsoft.com/office/drawing/2014/main" id="{4C8A1AE4-9A48-46C4-A98D-9D0ABF15C85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62" name="Line 400">
          <a:extLst>
            <a:ext uri="{FF2B5EF4-FFF2-40B4-BE49-F238E27FC236}">
              <a16:creationId xmlns:a16="http://schemas.microsoft.com/office/drawing/2014/main" id="{19FABDE1-5041-4FBD-A0A0-54774F271B4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63" name="Line 401">
          <a:extLst>
            <a:ext uri="{FF2B5EF4-FFF2-40B4-BE49-F238E27FC236}">
              <a16:creationId xmlns:a16="http://schemas.microsoft.com/office/drawing/2014/main" id="{BDDFE655-76F3-4095-833C-DA614407E4E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64" name="Line 402">
          <a:extLst>
            <a:ext uri="{FF2B5EF4-FFF2-40B4-BE49-F238E27FC236}">
              <a16:creationId xmlns:a16="http://schemas.microsoft.com/office/drawing/2014/main" id="{E0659A4F-74F7-4412-A304-26E3F3CC60D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65" name="Line 406">
          <a:extLst>
            <a:ext uri="{FF2B5EF4-FFF2-40B4-BE49-F238E27FC236}">
              <a16:creationId xmlns:a16="http://schemas.microsoft.com/office/drawing/2014/main" id="{4E7F1C7B-21FC-4C8D-8E33-E2FFCC4CB3E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66" name="Line 407">
          <a:extLst>
            <a:ext uri="{FF2B5EF4-FFF2-40B4-BE49-F238E27FC236}">
              <a16:creationId xmlns:a16="http://schemas.microsoft.com/office/drawing/2014/main" id="{33FB5799-2E76-4A58-A3F5-BF3EAEE7026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67" name="Line 408">
          <a:extLst>
            <a:ext uri="{FF2B5EF4-FFF2-40B4-BE49-F238E27FC236}">
              <a16:creationId xmlns:a16="http://schemas.microsoft.com/office/drawing/2014/main" id="{B2D3BF94-C4CE-433B-B7C5-F63B1273276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68" name="Line 409">
          <a:extLst>
            <a:ext uri="{FF2B5EF4-FFF2-40B4-BE49-F238E27FC236}">
              <a16:creationId xmlns:a16="http://schemas.microsoft.com/office/drawing/2014/main" id="{F313F389-DD3B-4D41-82DB-62AAC99C7C3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69" name="Line 410">
          <a:extLst>
            <a:ext uri="{FF2B5EF4-FFF2-40B4-BE49-F238E27FC236}">
              <a16:creationId xmlns:a16="http://schemas.microsoft.com/office/drawing/2014/main" id="{E4FC6F56-6CB4-4694-A2F4-BB0707A5443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70" name="Line 411">
          <a:extLst>
            <a:ext uri="{FF2B5EF4-FFF2-40B4-BE49-F238E27FC236}">
              <a16:creationId xmlns:a16="http://schemas.microsoft.com/office/drawing/2014/main" id="{A00A2DA0-6BAC-438B-AFC4-11898B94680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71" name="Line 412">
          <a:extLst>
            <a:ext uri="{FF2B5EF4-FFF2-40B4-BE49-F238E27FC236}">
              <a16:creationId xmlns:a16="http://schemas.microsoft.com/office/drawing/2014/main" id="{7D7DBBF1-3B5D-4E87-BC85-90FC5F23AC9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72" name="Line 413">
          <a:extLst>
            <a:ext uri="{FF2B5EF4-FFF2-40B4-BE49-F238E27FC236}">
              <a16:creationId xmlns:a16="http://schemas.microsoft.com/office/drawing/2014/main" id="{2893FB85-70CE-486F-ACDF-D0816A4ADB5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73" name="Line 414">
          <a:extLst>
            <a:ext uri="{FF2B5EF4-FFF2-40B4-BE49-F238E27FC236}">
              <a16:creationId xmlns:a16="http://schemas.microsoft.com/office/drawing/2014/main" id="{A829D419-30DB-47B5-9434-10653FB0018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74" name="Line 415">
          <a:extLst>
            <a:ext uri="{FF2B5EF4-FFF2-40B4-BE49-F238E27FC236}">
              <a16:creationId xmlns:a16="http://schemas.microsoft.com/office/drawing/2014/main" id="{E40B7D43-09A9-48F5-BE10-EBDA1661EC2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75" name="Line 416">
          <a:extLst>
            <a:ext uri="{FF2B5EF4-FFF2-40B4-BE49-F238E27FC236}">
              <a16:creationId xmlns:a16="http://schemas.microsoft.com/office/drawing/2014/main" id="{57D897CB-EDF6-4E2F-A4A1-61BDC3EF466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76" name="Line 417">
          <a:extLst>
            <a:ext uri="{FF2B5EF4-FFF2-40B4-BE49-F238E27FC236}">
              <a16:creationId xmlns:a16="http://schemas.microsoft.com/office/drawing/2014/main" id="{DD65395F-DE54-4EBC-85C6-278D4266E85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77" name="Line 418">
          <a:extLst>
            <a:ext uri="{FF2B5EF4-FFF2-40B4-BE49-F238E27FC236}">
              <a16:creationId xmlns:a16="http://schemas.microsoft.com/office/drawing/2014/main" id="{3C672CB1-451F-4423-A3DE-355A89611CC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78" name="Line 419">
          <a:extLst>
            <a:ext uri="{FF2B5EF4-FFF2-40B4-BE49-F238E27FC236}">
              <a16:creationId xmlns:a16="http://schemas.microsoft.com/office/drawing/2014/main" id="{14616728-2161-4458-9C05-D9AD1229676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79" name="Line 420">
          <a:extLst>
            <a:ext uri="{FF2B5EF4-FFF2-40B4-BE49-F238E27FC236}">
              <a16:creationId xmlns:a16="http://schemas.microsoft.com/office/drawing/2014/main" id="{A55267F7-9EDB-41AD-B904-E78DEB6D4DC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80" name="Line 421">
          <a:extLst>
            <a:ext uri="{FF2B5EF4-FFF2-40B4-BE49-F238E27FC236}">
              <a16:creationId xmlns:a16="http://schemas.microsoft.com/office/drawing/2014/main" id="{3E300C2A-5420-43C6-9D77-4F6F8E79C3D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81" name="Line 422">
          <a:extLst>
            <a:ext uri="{FF2B5EF4-FFF2-40B4-BE49-F238E27FC236}">
              <a16:creationId xmlns:a16="http://schemas.microsoft.com/office/drawing/2014/main" id="{5B739756-67D3-4505-9603-C0BE99D1792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82" name="Line 423">
          <a:extLst>
            <a:ext uri="{FF2B5EF4-FFF2-40B4-BE49-F238E27FC236}">
              <a16:creationId xmlns:a16="http://schemas.microsoft.com/office/drawing/2014/main" id="{38683789-88D6-460D-8467-2FE07AEE9FB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83" name="Line 424">
          <a:extLst>
            <a:ext uri="{FF2B5EF4-FFF2-40B4-BE49-F238E27FC236}">
              <a16:creationId xmlns:a16="http://schemas.microsoft.com/office/drawing/2014/main" id="{ABC10D00-5AF2-4E59-8306-49467A26D95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84" name="Line 425">
          <a:extLst>
            <a:ext uri="{FF2B5EF4-FFF2-40B4-BE49-F238E27FC236}">
              <a16:creationId xmlns:a16="http://schemas.microsoft.com/office/drawing/2014/main" id="{985765FE-8FAA-4547-A7B3-D16E6317513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85" name="Line 426">
          <a:extLst>
            <a:ext uri="{FF2B5EF4-FFF2-40B4-BE49-F238E27FC236}">
              <a16:creationId xmlns:a16="http://schemas.microsoft.com/office/drawing/2014/main" id="{741CF56A-DA4D-44B0-83F5-F54840A7D82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86" name="Line 427">
          <a:extLst>
            <a:ext uri="{FF2B5EF4-FFF2-40B4-BE49-F238E27FC236}">
              <a16:creationId xmlns:a16="http://schemas.microsoft.com/office/drawing/2014/main" id="{7AC41646-9F6F-441D-8232-A5225F3A063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87" name="Line 428">
          <a:extLst>
            <a:ext uri="{FF2B5EF4-FFF2-40B4-BE49-F238E27FC236}">
              <a16:creationId xmlns:a16="http://schemas.microsoft.com/office/drawing/2014/main" id="{23A4B3F3-1E88-4DDB-97C3-CA52EDC1622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88" name="Line 429">
          <a:extLst>
            <a:ext uri="{FF2B5EF4-FFF2-40B4-BE49-F238E27FC236}">
              <a16:creationId xmlns:a16="http://schemas.microsoft.com/office/drawing/2014/main" id="{D7C18840-AFF7-4C01-8F59-A2682C46375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89" name="Line 430">
          <a:extLst>
            <a:ext uri="{FF2B5EF4-FFF2-40B4-BE49-F238E27FC236}">
              <a16:creationId xmlns:a16="http://schemas.microsoft.com/office/drawing/2014/main" id="{C4AE1465-12E6-407E-9D95-404A7C97A4E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90" name="Line 431">
          <a:extLst>
            <a:ext uri="{FF2B5EF4-FFF2-40B4-BE49-F238E27FC236}">
              <a16:creationId xmlns:a16="http://schemas.microsoft.com/office/drawing/2014/main" id="{B9D00B64-4ECC-402E-A47A-7B11431FC92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91" name="Line 432">
          <a:extLst>
            <a:ext uri="{FF2B5EF4-FFF2-40B4-BE49-F238E27FC236}">
              <a16:creationId xmlns:a16="http://schemas.microsoft.com/office/drawing/2014/main" id="{52890054-B085-4264-A4FA-40EAAFEBC14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92" name="Line 433">
          <a:extLst>
            <a:ext uri="{FF2B5EF4-FFF2-40B4-BE49-F238E27FC236}">
              <a16:creationId xmlns:a16="http://schemas.microsoft.com/office/drawing/2014/main" id="{1E9545EA-5EE5-499E-9C25-3B6BE2B0870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93" name="Line 434">
          <a:extLst>
            <a:ext uri="{FF2B5EF4-FFF2-40B4-BE49-F238E27FC236}">
              <a16:creationId xmlns:a16="http://schemas.microsoft.com/office/drawing/2014/main" id="{7C6EF6BD-C602-45F8-A0AD-09459CB4B47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94" name="Line 435">
          <a:extLst>
            <a:ext uri="{FF2B5EF4-FFF2-40B4-BE49-F238E27FC236}">
              <a16:creationId xmlns:a16="http://schemas.microsoft.com/office/drawing/2014/main" id="{814C672D-C0FA-4429-B56C-02D931680C4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95" name="Line 436">
          <a:extLst>
            <a:ext uri="{FF2B5EF4-FFF2-40B4-BE49-F238E27FC236}">
              <a16:creationId xmlns:a16="http://schemas.microsoft.com/office/drawing/2014/main" id="{EF0892EC-32A8-4F51-8862-50ACFE54CBF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96" name="Line 437">
          <a:extLst>
            <a:ext uri="{FF2B5EF4-FFF2-40B4-BE49-F238E27FC236}">
              <a16:creationId xmlns:a16="http://schemas.microsoft.com/office/drawing/2014/main" id="{FB1DDB51-587D-4751-8192-6EA2A9F245C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97" name="Line 438">
          <a:extLst>
            <a:ext uri="{FF2B5EF4-FFF2-40B4-BE49-F238E27FC236}">
              <a16:creationId xmlns:a16="http://schemas.microsoft.com/office/drawing/2014/main" id="{2699036F-F8F5-422A-8325-24EE40F9BE0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98" name="Line 439">
          <a:extLst>
            <a:ext uri="{FF2B5EF4-FFF2-40B4-BE49-F238E27FC236}">
              <a16:creationId xmlns:a16="http://schemas.microsoft.com/office/drawing/2014/main" id="{D8E601EE-FF15-44D0-B692-7E308D96086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799" name="Line 440">
          <a:extLst>
            <a:ext uri="{FF2B5EF4-FFF2-40B4-BE49-F238E27FC236}">
              <a16:creationId xmlns:a16="http://schemas.microsoft.com/office/drawing/2014/main" id="{8B9FB5D4-F8AA-4C85-AA08-E719848FF9A7}"/>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00" name="Line 441">
          <a:extLst>
            <a:ext uri="{FF2B5EF4-FFF2-40B4-BE49-F238E27FC236}">
              <a16:creationId xmlns:a16="http://schemas.microsoft.com/office/drawing/2014/main" id="{7DB230AB-7D06-4D6C-A81B-43A2B1C4237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01" name="Line 442">
          <a:extLst>
            <a:ext uri="{FF2B5EF4-FFF2-40B4-BE49-F238E27FC236}">
              <a16:creationId xmlns:a16="http://schemas.microsoft.com/office/drawing/2014/main" id="{DEA9F357-A018-49F8-9A46-94FC4D7BAA2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02" name="Line 443">
          <a:extLst>
            <a:ext uri="{FF2B5EF4-FFF2-40B4-BE49-F238E27FC236}">
              <a16:creationId xmlns:a16="http://schemas.microsoft.com/office/drawing/2014/main" id="{B45CBB47-F368-4339-8DE4-0AF1EF6DA01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03" name="Line 444">
          <a:extLst>
            <a:ext uri="{FF2B5EF4-FFF2-40B4-BE49-F238E27FC236}">
              <a16:creationId xmlns:a16="http://schemas.microsoft.com/office/drawing/2014/main" id="{77A4DD3D-8306-4900-810A-78ED01A31ED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04" name="Line 445">
          <a:extLst>
            <a:ext uri="{FF2B5EF4-FFF2-40B4-BE49-F238E27FC236}">
              <a16:creationId xmlns:a16="http://schemas.microsoft.com/office/drawing/2014/main" id="{F81CAD42-5B6F-46D5-BCA6-9A3D9809E86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05" name="Line 446">
          <a:extLst>
            <a:ext uri="{FF2B5EF4-FFF2-40B4-BE49-F238E27FC236}">
              <a16:creationId xmlns:a16="http://schemas.microsoft.com/office/drawing/2014/main" id="{5ED4EA83-DDDF-49D5-9471-E9EEE3B076F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06" name="Line 447">
          <a:extLst>
            <a:ext uri="{FF2B5EF4-FFF2-40B4-BE49-F238E27FC236}">
              <a16:creationId xmlns:a16="http://schemas.microsoft.com/office/drawing/2014/main" id="{39C0F389-9A3B-46BF-9BC2-06EFF29717B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07" name="Line 448">
          <a:extLst>
            <a:ext uri="{FF2B5EF4-FFF2-40B4-BE49-F238E27FC236}">
              <a16:creationId xmlns:a16="http://schemas.microsoft.com/office/drawing/2014/main" id="{9FB63BDC-9AB3-4724-9A55-F64551438E4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08" name="Line 449">
          <a:extLst>
            <a:ext uri="{FF2B5EF4-FFF2-40B4-BE49-F238E27FC236}">
              <a16:creationId xmlns:a16="http://schemas.microsoft.com/office/drawing/2014/main" id="{5030C3FD-9B59-4898-A3D4-1025920A5C1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09" name="Line 450">
          <a:extLst>
            <a:ext uri="{FF2B5EF4-FFF2-40B4-BE49-F238E27FC236}">
              <a16:creationId xmlns:a16="http://schemas.microsoft.com/office/drawing/2014/main" id="{F2394EB4-23CE-4835-801B-06F94F85067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10" name="Line 451">
          <a:extLst>
            <a:ext uri="{FF2B5EF4-FFF2-40B4-BE49-F238E27FC236}">
              <a16:creationId xmlns:a16="http://schemas.microsoft.com/office/drawing/2014/main" id="{F277F942-AE6F-45F1-B137-82703B353E0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11" name="Line 452">
          <a:extLst>
            <a:ext uri="{FF2B5EF4-FFF2-40B4-BE49-F238E27FC236}">
              <a16:creationId xmlns:a16="http://schemas.microsoft.com/office/drawing/2014/main" id="{694C8E9C-0E60-4262-A037-B0F6BC9672EE}"/>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12" name="Line 453">
          <a:extLst>
            <a:ext uri="{FF2B5EF4-FFF2-40B4-BE49-F238E27FC236}">
              <a16:creationId xmlns:a16="http://schemas.microsoft.com/office/drawing/2014/main" id="{DEB2D9E9-3808-4A29-8C22-493670F08D3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13" name="Line 454">
          <a:extLst>
            <a:ext uri="{FF2B5EF4-FFF2-40B4-BE49-F238E27FC236}">
              <a16:creationId xmlns:a16="http://schemas.microsoft.com/office/drawing/2014/main" id="{913D6C43-F277-45F8-8F04-76A48DCBE8F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14" name="Line 455">
          <a:extLst>
            <a:ext uri="{FF2B5EF4-FFF2-40B4-BE49-F238E27FC236}">
              <a16:creationId xmlns:a16="http://schemas.microsoft.com/office/drawing/2014/main" id="{09CCB9A6-CC2F-450E-A358-7BEF4545583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15" name="Line 456">
          <a:extLst>
            <a:ext uri="{FF2B5EF4-FFF2-40B4-BE49-F238E27FC236}">
              <a16:creationId xmlns:a16="http://schemas.microsoft.com/office/drawing/2014/main" id="{CCDAFCAC-6DEA-4C90-8707-AFC33F75CD5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16" name="Line 457">
          <a:extLst>
            <a:ext uri="{FF2B5EF4-FFF2-40B4-BE49-F238E27FC236}">
              <a16:creationId xmlns:a16="http://schemas.microsoft.com/office/drawing/2014/main" id="{B7D89845-FD48-48E0-9D9F-F31694AC5D1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17" name="Line 458">
          <a:extLst>
            <a:ext uri="{FF2B5EF4-FFF2-40B4-BE49-F238E27FC236}">
              <a16:creationId xmlns:a16="http://schemas.microsoft.com/office/drawing/2014/main" id="{B9148215-696C-4E26-88BA-BF8A61D7D4D8}"/>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18" name="Line 459">
          <a:extLst>
            <a:ext uri="{FF2B5EF4-FFF2-40B4-BE49-F238E27FC236}">
              <a16:creationId xmlns:a16="http://schemas.microsoft.com/office/drawing/2014/main" id="{0FED6D8E-5CF2-4AC6-A3A6-B974C45F2FF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19" name="Line 460">
          <a:extLst>
            <a:ext uri="{FF2B5EF4-FFF2-40B4-BE49-F238E27FC236}">
              <a16:creationId xmlns:a16="http://schemas.microsoft.com/office/drawing/2014/main" id="{4C6EA852-9E24-4B57-8010-EAA34B124A4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20" name="Line 461">
          <a:extLst>
            <a:ext uri="{FF2B5EF4-FFF2-40B4-BE49-F238E27FC236}">
              <a16:creationId xmlns:a16="http://schemas.microsoft.com/office/drawing/2014/main" id="{9707289F-62C9-4075-A7B7-A5AD0B311ED6}"/>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21" name="Line 462">
          <a:extLst>
            <a:ext uri="{FF2B5EF4-FFF2-40B4-BE49-F238E27FC236}">
              <a16:creationId xmlns:a16="http://schemas.microsoft.com/office/drawing/2014/main" id="{DE7DE6C8-3151-4CBB-8419-A1FE217F39D1}"/>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22" name="Line 463">
          <a:extLst>
            <a:ext uri="{FF2B5EF4-FFF2-40B4-BE49-F238E27FC236}">
              <a16:creationId xmlns:a16="http://schemas.microsoft.com/office/drawing/2014/main" id="{5E1DCECB-8546-4EF3-88F4-C0875FA44AFC}"/>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23" name="Line 464">
          <a:extLst>
            <a:ext uri="{FF2B5EF4-FFF2-40B4-BE49-F238E27FC236}">
              <a16:creationId xmlns:a16="http://schemas.microsoft.com/office/drawing/2014/main" id="{F74324E2-6B10-4914-8B18-3917745E582D}"/>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24" name="Line 465">
          <a:extLst>
            <a:ext uri="{FF2B5EF4-FFF2-40B4-BE49-F238E27FC236}">
              <a16:creationId xmlns:a16="http://schemas.microsoft.com/office/drawing/2014/main" id="{68A87446-88D6-49A1-8E8E-81D25146624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25" name="Line 466">
          <a:extLst>
            <a:ext uri="{FF2B5EF4-FFF2-40B4-BE49-F238E27FC236}">
              <a16:creationId xmlns:a16="http://schemas.microsoft.com/office/drawing/2014/main" id="{E113E705-4A77-4E51-864B-6C5238A329B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26" name="Line 467">
          <a:extLst>
            <a:ext uri="{FF2B5EF4-FFF2-40B4-BE49-F238E27FC236}">
              <a16:creationId xmlns:a16="http://schemas.microsoft.com/office/drawing/2014/main" id="{4240AA53-BFAD-4D23-A868-A5AAE6DD8D99}"/>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27" name="Line 468">
          <a:extLst>
            <a:ext uri="{FF2B5EF4-FFF2-40B4-BE49-F238E27FC236}">
              <a16:creationId xmlns:a16="http://schemas.microsoft.com/office/drawing/2014/main" id="{E8BF62CA-774C-413E-945E-79607A902123}"/>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28" name="Line 469">
          <a:extLst>
            <a:ext uri="{FF2B5EF4-FFF2-40B4-BE49-F238E27FC236}">
              <a16:creationId xmlns:a16="http://schemas.microsoft.com/office/drawing/2014/main" id="{A699F95F-3C2E-41CB-BDD1-C54AAD33B21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29" name="Line 470">
          <a:extLst>
            <a:ext uri="{FF2B5EF4-FFF2-40B4-BE49-F238E27FC236}">
              <a16:creationId xmlns:a16="http://schemas.microsoft.com/office/drawing/2014/main" id="{0C05F25F-DCED-452B-9A08-D5921EAF290F}"/>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30" name="Line 471">
          <a:extLst>
            <a:ext uri="{FF2B5EF4-FFF2-40B4-BE49-F238E27FC236}">
              <a16:creationId xmlns:a16="http://schemas.microsoft.com/office/drawing/2014/main" id="{AA2A3307-1A4E-4C9A-AE90-2F1550721C2B}"/>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31" name="Line 472">
          <a:extLst>
            <a:ext uri="{FF2B5EF4-FFF2-40B4-BE49-F238E27FC236}">
              <a16:creationId xmlns:a16="http://schemas.microsoft.com/office/drawing/2014/main" id="{DC1F2D30-CA2F-4AD8-8DAE-C0E9F257F8B2}"/>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32" name="Line 473">
          <a:extLst>
            <a:ext uri="{FF2B5EF4-FFF2-40B4-BE49-F238E27FC236}">
              <a16:creationId xmlns:a16="http://schemas.microsoft.com/office/drawing/2014/main" id="{F975A197-5144-484A-ABAF-F471A65B60E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33" name="Line 474">
          <a:extLst>
            <a:ext uri="{FF2B5EF4-FFF2-40B4-BE49-F238E27FC236}">
              <a16:creationId xmlns:a16="http://schemas.microsoft.com/office/drawing/2014/main" id="{9C7ABA3D-24DC-4013-8245-E9C3AC72189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34" name="Line 475">
          <a:extLst>
            <a:ext uri="{FF2B5EF4-FFF2-40B4-BE49-F238E27FC236}">
              <a16:creationId xmlns:a16="http://schemas.microsoft.com/office/drawing/2014/main" id="{8D371968-0F8E-489C-9C1A-11E14309A5F4}"/>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35" name="Line 403">
          <a:extLst>
            <a:ext uri="{FF2B5EF4-FFF2-40B4-BE49-F238E27FC236}">
              <a16:creationId xmlns:a16="http://schemas.microsoft.com/office/drawing/2014/main" id="{9DEC55F7-D699-4075-9988-1003C7C23CF5}"/>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36" name="Line 404">
          <a:extLst>
            <a:ext uri="{FF2B5EF4-FFF2-40B4-BE49-F238E27FC236}">
              <a16:creationId xmlns:a16="http://schemas.microsoft.com/office/drawing/2014/main" id="{16E7A859-D07E-457B-A89D-B7F353EDDB4A}"/>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0837" name="Line 405">
          <a:extLst>
            <a:ext uri="{FF2B5EF4-FFF2-40B4-BE49-F238E27FC236}">
              <a16:creationId xmlns:a16="http://schemas.microsoft.com/office/drawing/2014/main" id="{70F3ADBF-A96E-45C0-89B0-4DEFF15C31F0}"/>
            </a:ext>
          </a:extLst>
        </xdr:cNvPr>
        <xdr:cNvSpPr>
          <a:spLocks noChangeShapeType="1"/>
        </xdr:cNvSpPr>
      </xdr:nvSpPr>
      <xdr:spPr bwMode="auto">
        <a:xfrm>
          <a:off x="10534650" y="143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0</xdr:colOff>
      <xdr:row>4</xdr:row>
      <xdr:rowOff>0</xdr:rowOff>
    </xdr:to>
    <xdr:sp macro="" textlink="">
      <xdr:nvSpPr>
        <xdr:cNvPr id="3865238" name="Line 1">
          <a:extLst>
            <a:ext uri="{FF2B5EF4-FFF2-40B4-BE49-F238E27FC236}">
              <a16:creationId xmlns:a16="http://schemas.microsoft.com/office/drawing/2014/main" id="{7704F564-6EB1-439D-BBC2-25913667246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39" name="Line 2">
          <a:extLst>
            <a:ext uri="{FF2B5EF4-FFF2-40B4-BE49-F238E27FC236}">
              <a16:creationId xmlns:a16="http://schemas.microsoft.com/office/drawing/2014/main" id="{786BEE06-DF4D-453D-A8B5-9A2AB334259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40" name="Line 3">
          <a:extLst>
            <a:ext uri="{FF2B5EF4-FFF2-40B4-BE49-F238E27FC236}">
              <a16:creationId xmlns:a16="http://schemas.microsoft.com/office/drawing/2014/main" id="{07AD06BF-D377-4915-8E79-BE766F156B0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41" name="Line 4">
          <a:extLst>
            <a:ext uri="{FF2B5EF4-FFF2-40B4-BE49-F238E27FC236}">
              <a16:creationId xmlns:a16="http://schemas.microsoft.com/office/drawing/2014/main" id="{8C0F6AE3-3072-42D4-9DF0-2A098634A81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42" name="Line 5">
          <a:extLst>
            <a:ext uri="{FF2B5EF4-FFF2-40B4-BE49-F238E27FC236}">
              <a16:creationId xmlns:a16="http://schemas.microsoft.com/office/drawing/2014/main" id="{7688C320-9B25-480C-BFB3-E8162842704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43" name="Line 6">
          <a:extLst>
            <a:ext uri="{FF2B5EF4-FFF2-40B4-BE49-F238E27FC236}">
              <a16:creationId xmlns:a16="http://schemas.microsoft.com/office/drawing/2014/main" id="{EA478AD0-6A1C-4351-8B64-8253706FB1B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44" name="Line 7">
          <a:extLst>
            <a:ext uri="{FF2B5EF4-FFF2-40B4-BE49-F238E27FC236}">
              <a16:creationId xmlns:a16="http://schemas.microsoft.com/office/drawing/2014/main" id="{DD6A01DC-3223-4F87-B448-7B829F869F5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45" name="Line 8">
          <a:extLst>
            <a:ext uri="{FF2B5EF4-FFF2-40B4-BE49-F238E27FC236}">
              <a16:creationId xmlns:a16="http://schemas.microsoft.com/office/drawing/2014/main" id="{F05A25D0-C681-4144-8C14-94C8DEED553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46" name="Line 9">
          <a:extLst>
            <a:ext uri="{FF2B5EF4-FFF2-40B4-BE49-F238E27FC236}">
              <a16:creationId xmlns:a16="http://schemas.microsoft.com/office/drawing/2014/main" id="{5BBE5966-8C84-4ADA-AA31-4B63D3615AA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47" name="Line 10">
          <a:extLst>
            <a:ext uri="{FF2B5EF4-FFF2-40B4-BE49-F238E27FC236}">
              <a16:creationId xmlns:a16="http://schemas.microsoft.com/office/drawing/2014/main" id="{F8E20327-56B1-4E70-9278-F333A965048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48" name="Line 11">
          <a:extLst>
            <a:ext uri="{FF2B5EF4-FFF2-40B4-BE49-F238E27FC236}">
              <a16:creationId xmlns:a16="http://schemas.microsoft.com/office/drawing/2014/main" id="{50CAE4DD-18DE-49FE-B2FA-CB0920AF6EA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49" name="Line 12">
          <a:extLst>
            <a:ext uri="{FF2B5EF4-FFF2-40B4-BE49-F238E27FC236}">
              <a16:creationId xmlns:a16="http://schemas.microsoft.com/office/drawing/2014/main" id="{83CB7B7D-DAA1-4C35-B40F-AB5E3DDC47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50" name="Line 13">
          <a:extLst>
            <a:ext uri="{FF2B5EF4-FFF2-40B4-BE49-F238E27FC236}">
              <a16:creationId xmlns:a16="http://schemas.microsoft.com/office/drawing/2014/main" id="{B27DDA6B-4729-463D-B66D-6A58ECE61DD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51" name="Line 14">
          <a:extLst>
            <a:ext uri="{FF2B5EF4-FFF2-40B4-BE49-F238E27FC236}">
              <a16:creationId xmlns:a16="http://schemas.microsoft.com/office/drawing/2014/main" id="{E277D7E1-B234-4490-AD97-D7B459DCED4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52" name="Line 15">
          <a:extLst>
            <a:ext uri="{FF2B5EF4-FFF2-40B4-BE49-F238E27FC236}">
              <a16:creationId xmlns:a16="http://schemas.microsoft.com/office/drawing/2014/main" id="{E1DF8DB9-873A-4FFE-9167-84BDA96AB7D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53" name="Line 16">
          <a:extLst>
            <a:ext uri="{FF2B5EF4-FFF2-40B4-BE49-F238E27FC236}">
              <a16:creationId xmlns:a16="http://schemas.microsoft.com/office/drawing/2014/main" id="{B9C0B6A5-6C85-4CE9-B74C-9E4290BFC11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54" name="Line 17">
          <a:extLst>
            <a:ext uri="{FF2B5EF4-FFF2-40B4-BE49-F238E27FC236}">
              <a16:creationId xmlns:a16="http://schemas.microsoft.com/office/drawing/2014/main" id="{C8EBEAD3-EFB2-49AA-9072-F0D24578BF0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55" name="Line 18">
          <a:extLst>
            <a:ext uri="{FF2B5EF4-FFF2-40B4-BE49-F238E27FC236}">
              <a16:creationId xmlns:a16="http://schemas.microsoft.com/office/drawing/2014/main" id="{91555663-2BAC-412F-BE84-43894D1320F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56" name="Line 19">
          <a:extLst>
            <a:ext uri="{FF2B5EF4-FFF2-40B4-BE49-F238E27FC236}">
              <a16:creationId xmlns:a16="http://schemas.microsoft.com/office/drawing/2014/main" id="{72105654-1D0E-4F21-BBAF-3F45CC5CCC7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57" name="Line 20">
          <a:extLst>
            <a:ext uri="{FF2B5EF4-FFF2-40B4-BE49-F238E27FC236}">
              <a16:creationId xmlns:a16="http://schemas.microsoft.com/office/drawing/2014/main" id="{A62F8C65-5B9F-4CB1-8BFB-50CC7892D13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58" name="Line 21">
          <a:extLst>
            <a:ext uri="{FF2B5EF4-FFF2-40B4-BE49-F238E27FC236}">
              <a16:creationId xmlns:a16="http://schemas.microsoft.com/office/drawing/2014/main" id="{4AD5D155-883E-486D-A8AD-62555D657A1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59" name="Line 22">
          <a:extLst>
            <a:ext uri="{FF2B5EF4-FFF2-40B4-BE49-F238E27FC236}">
              <a16:creationId xmlns:a16="http://schemas.microsoft.com/office/drawing/2014/main" id="{F3FB7418-DE91-407D-BB70-B431CF501B8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60" name="Line 23">
          <a:extLst>
            <a:ext uri="{FF2B5EF4-FFF2-40B4-BE49-F238E27FC236}">
              <a16:creationId xmlns:a16="http://schemas.microsoft.com/office/drawing/2014/main" id="{D3B1E334-42F1-45EF-94B4-BDD95D0F81A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61" name="Line 24">
          <a:extLst>
            <a:ext uri="{FF2B5EF4-FFF2-40B4-BE49-F238E27FC236}">
              <a16:creationId xmlns:a16="http://schemas.microsoft.com/office/drawing/2014/main" id="{A994F405-1CC4-4D5F-90B8-41DB38B024E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62" name="Line 25">
          <a:extLst>
            <a:ext uri="{FF2B5EF4-FFF2-40B4-BE49-F238E27FC236}">
              <a16:creationId xmlns:a16="http://schemas.microsoft.com/office/drawing/2014/main" id="{CB8024C1-003F-42F1-AC76-6960C4EA021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63" name="Line 26">
          <a:extLst>
            <a:ext uri="{FF2B5EF4-FFF2-40B4-BE49-F238E27FC236}">
              <a16:creationId xmlns:a16="http://schemas.microsoft.com/office/drawing/2014/main" id="{49F84924-D8EA-4F98-A0ED-CC2F3C38544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64" name="Line 27">
          <a:extLst>
            <a:ext uri="{FF2B5EF4-FFF2-40B4-BE49-F238E27FC236}">
              <a16:creationId xmlns:a16="http://schemas.microsoft.com/office/drawing/2014/main" id="{4F20C9C3-DD32-40F7-A1B3-7D0C72341CF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65" name="Line 28">
          <a:extLst>
            <a:ext uri="{FF2B5EF4-FFF2-40B4-BE49-F238E27FC236}">
              <a16:creationId xmlns:a16="http://schemas.microsoft.com/office/drawing/2014/main" id="{291903A4-2D71-43B0-A38D-B28B77AEB05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66" name="Line 29">
          <a:extLst>
            <a:ext uri="{FF2B5EF4-FFF2-40B4-BE49-F238E27FC236}">
              <a16:creationId xmlns:a16="http://schemas.microsoft.com/office/drawing/2014/main" id="{8866073E-CA99-47BD-B9E2-8078452F70B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67" name="Line 30">
          <a:extLst>
            <a:ext uri="{FF2B5EF4-FFF2-40B4-BE49-F238E27FC236}">
              <a16:creationId xmlns:a16="http://schemas.microsoft.com/office/drawing/2014/main" id="{594A9014-2F17-4268-99AC-3A92F7AD3AA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68" name="Line 31">
          <a:extLst>
            <a:ext uri="{FF2B5EF4-FFF2-40B4-BE49-F238E27FC236}">
              <a16:creationId xmlns:a16="http://schemas.microsoft.com/office/drawing/2014/main" id="{224681CE-1B18-4585-824F-95AE2C3DFAA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69" name="Line 32">
          <a:extLst>
            <a:ext uri="{FF2B5EF4-FFF2-40B4-BE49-F238E27FC236}">
              <a16:creationId xmlns:a16="http://schemas.microsoft.com/office/drawing/2014/main" id="{846D6C1A-62AC-4DD8-A7A1-EFC5FC48D87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70" name="Line 33">
          <a:extLst>
            <a:ext uri="{FF2B5EF4-FFF2-40B4-BE49-F238E27FC236}">
              <a16:creationId xmlns:a16="http://schemas.microsoft.com/office/drawing/2014/main" id="{C4969511-42A6-443C-9551-EB4C68FD206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71" name="Line 34">
          <a:extLst>
            <a:ext uri="{FF2B5EF4-FFF2-40B4-BE49-F238E27FC236}">
              <a16:creationId xmlns:a16="http://schemas.microsoft.com/office/drawing/2014/main" id="{64D77554-EFF1-44C9-9C7F-2BFE2AF125F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72" name="Line 35">
          <a:extLst>
            <a:ext uri="{FF2B5EF4-FFF2-40B4-BE49-F238E27FC236}">
              <a16:creationId xmlns:a16="http://schemas.microsoft.com/office/drawing/2014/main" id="{1807CD57-3590-4354-BB81-0E18B7960C1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73" name="Line 36">
          <a:extLst>
            <a:ext uri="{FF2B5EF4-FFF2-40B4-BE49-F238E27FC236}">
              <a16:creationId xmlns:a16="http://schemas.microsoft.com/office/drawing/2014/main" id="{0D4E9545-B748-40D8-B9E1-D0DF530FD14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74" name="Line 37">
          <a:extLst>
            <a:ext uri="{FF2B5EF4-FFF2-40B4-BE49-F238E27FC236}">
              <a16:creationId xmlns:a16="http://schemas.microsoft.com/office/drawing/2014/main" id="{80E2F067-90B8-498C-81B3-93154B8B7B9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75" name="Line 38">
          <a:extLst>
            <a:ext uri="{FF2B5EF4-FFF2-40B4-BE49-F238E27FC236}">
              <a16:creationId xmlns:a16="http://schemas.microsoft.com/office/drawing/2014/main" id="{45640C42-F52A-4784-B7C5-9FEB3330391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76" name="Line 39">
          <a:extLst>
            <a:ext uri="{FF2B5EF4-FFF2-40B4-BE49-F238E27FC236}">
              <a16:creationId xmlns:a16="http://schemas.microsoft.com/office/drawing/2014/main" id="{0ECFFBB7-DA2A-4897-B654-76B56199CFE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77" name="Line 40">
          <a:extLst>
            <a:ext uri="{FF2B5EF4-FFF2-40B4-BE49-F238E27FC236}">
              <a16:creationId xmlns:a16="http://schemas.microsoft.com/office/drawing/2014/main" id="{F8FBB3CC-ABF0-4CEE-B51C-288CED39874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78" name="Line 41">
          <a:extLst>
            <a:ext uri="{FF2B5EF4-FFF2-40B4-BE49-F238E27FC236}">
              <a16:creationId xmlns:a16="http://schemas.microsoft.com/office/drawing/2014/main" id="{FC836061-2319-4D21-86A7-67E0C9EB2C0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79" name="Line 42">
          <a:extLst>
            <a:ext uri="{FF2B5EF4-FFF2-40B4-BE49-F238E27FC236}">
              <a16:creationId xmlns:a16="http://schemas.microsoft.com/office/drawing/2014/main" id="{CB5BB621-7F81-4671-B2B7-16288C24D5E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80" name="Line 43">
          <a:extLst>
            <a:ext uri="{FF2B5EF4-FFF2-40B4-BE49-F238E27FC236}">
              <a16:creationId xmlns:a16="http://schemas.microsoft.com/office/drawing/2014/main" id="{A90AEC50-610B-46C7-91CA-D19BF160B17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81" name="Line 44">
          <a:extLst>
            <a:ext uri="{FF2B5EF4-FFF2-40B4-BE49-F238E27FC236}">
              <a16:creationId xmlns:a16="http://schemas.microsoft.com/office/drawing/2014/main" id="{C70D43AE-8FAA-46C3-9DCE-CDF064C8AB0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82" name="Line 45">
          <a:extLst>
            <a:ext uri="{FF2B5EF4-FFF2-40B4-BE49-F238E27FC236}">
              <a16:creationId xmlns:a16="http://schemas.microsoft.com/office/drawing/2014/main" id="{E418A4AF-046F-491E-8402-85E46DC0A0F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83" name="Line 46">
          <a:extLst>
            <a:ext uri="{FF2B5EF4-FFF2-40B4-BE49-F238E27FC236}">
              <a16:creationId xmlns:a16="http://schemas.microsoft.com/office/drawing/2014/main" id="{43170FFB-42DD-4562-BBAC-D1C6364A616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84" name="Line 47">
          <a:extLst>
            <a:ext uri="{FF2B5EF4-FFF2-40B4-BE49-F238E27FC236}">
              <a16:creationId xmlns:a16="http://schemas.microsoft.com/office/drawing/2014/main" id="{20A23063-2095-4B75-9651-42374B49A15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85" name="Line 48">
          <a:extLst>
            <a:ext uri="{FF2B5EF4-FFF2-40B4-BE49-F238E27FC236}">
              <a16:creationId xmlns:a16="http://schemas.microsoft.com/office/drawing/2014/main" id="{66C24E9E-7D86-4862-82FA-125DEF27960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86" name="Line 49">
          <a:extLst>
            <a:ext uri="{FF2B5EF4-FFF2-40B4-BE49-F238E27FC236}">
              <a16:creationId xmlns:a16="http://schemas.microsoft.com/office/drawing/2014/main" id="{0BE5C8CF-0583-47AC-8168-9825A2E39A3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87" name="Line 50">
          <a:extLst>
            <a:ext uri="{FF2B5EF4-FFF2-40B4-BE49-F238E27FC236}">
              <a16:creationId xmlns:a16="http://schemas.microsoft.com/office/drawing/2014/main" id="{7DC9AB68-A9F9-435D-A3AC-0ECE42A3DE2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88" name="Line 51">
          <a:extLst>
            <a:ext uri="{FF2B5EF4-FFF2-40B4-BE49-F238E27FC236}">
              <a16:creationId xmlns:a16="http://schemas.microsoft.com/office/drawing/2014/main" id="{AAA8900C-6734-4F4A-A83A-0BB82FFDF3D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89" name="Line 52">
          <a:extLst>
            <a:ext uri="{FF2B5EF4-FFF2-40B4-BE49-F238E27FC236}">
              <a16:creationId xmlns:a16="http://schemas.microsoft.com/office/drawing/2014/main" id="{16A335D5-0701-40C8-8E1D-E0EB13E53A9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90" name="Line 53">
          <a:extLst>
            <a:ext uri="{FF2B5EF4-FFF2-40B4-BE49-F238E27FC236}">
              <a16:creationId xmlns:a16="http://schemas.microsoft.com/office/drawing/2014/main" id="{A8C7223C-D840-499F-B9C4-4B2BDB21F82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91" name="Line 54">
          <a:extLst>
            <a:ext uri="{FF2B5EF4-FFF2-40B4-BE49-F238E27FC236}">
              <a16:creationId xmlns:a16="http://schemas.microsoft.com/office/drawing/2014/main" id="{CFAB6954-35EA-4AD2-8D76-C56511C49FD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92" name="Line 55">
          <a:extLst>
            <a:ext uri="{FF2B5EF4-FFF2-40B4-BE49-F238E27FC236}">
              <a16:creationId xmlns:a16="http://schemas.microsoft.com/office/drawing/2014/main" id="{746EB8FE-B68B-465E-B44A-1AD9960332A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93" name="Line 56">
          <a:extLst>
            <a:ext uri="{FF2B5EF4-FFF2-40B4-BE49-F238E27FC236}">
              <a16:creationId xmlns:a16="http://schemas.microsoft.com/office/drawing/2014/main" id="{F310440F-964B-434E-BC4E-6D83F3D47BC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94" name="Line 57">
          <a:extLst>
            <a:ext uri="{FF2B5EF4-FFF2-40B4-BE49-F238E27FC236}">
              <a16:creationId xmlns:a16="http://schemas.microsoft.com/office/drawing/2014/main" id="{619C636A-2261-4247-98D5-EF35DC9DA1F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95" name="Line 58">
          <a:extLst>
            <a:ext uri="{FF2B5EF4-FFF2-40B4-BE49-F238E27FC236}">
              <a16:creationId xmlns:a16="http://schemas.microsoft.com/office/drawing/2014/main" id="{E7B49B23-4B09-44B4-96AB-85213E311F6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96" name="Line 59">
          <a:extLst>
            <a:ext uri="{FF2B5EF4-FFF2-40B4-BE49-F238E27FC236}">
              <a16:creationId xmlns:a16="http://schemas.microsoft.com/office/drawing/2014/main" id="{6C257233-1233-4BDD-A9F1-468B545A3AD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97" name="Line 60">
          <a:extLst>
            <a:ext uri="{FF2B5EF4-FFF2-40B4-BE49-F238E27FC236}">
              <a16:creationId xmlns:a16="http://schemas.microsoft.com/office/drawing/2014/main" id="{EB4B9A99-3D00-4127-8672-384315FD330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98" name="Line 61">
          <a:extLst>
            <a:ext uri="{FF2B5EF4-FFF2-40B4-BE49-F238E27FC236}">
              <a16:creationId xmlns:a16="http://schemas.microsoft.com/office/drawing/2014/main" id="{FED4ED60-9CF8-48B7-91CF-AB810300E63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299" name="Line 62">
          <a:extLst>
            <a:ext uri="{FF2B5EF4-FFF2-40B4-BE49-F238E27FC236}">
              <a16:creationId xmlns:a16="http://schemas.microsoft.com/office/drawing/2014/main" id="{A3993ECB-63DB-4313-99EA-0AA90F0A255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00" name="Line 63">
          <a:extLst>
            <a:ext uri="{FF2B5EF4-FFF2-40B4-BE49-F238E27FC236}">
              <a16:creationId xmlns:a16="http://schemas.microsoft.com/office/drawing/2014/main" id="{40BAF10F-C582-4406-A8D8-6238F07746F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01" name="Line 64">
          <a:extLst>
            <a:ext uri="{FF2B5EF4-FFF2-40B4-BE49-F238E27FC236}">
              <a16:creationId xmlns:a16="http://schemas.microsoft.com/office/drawing/2014/main" id="{638C9BE3-B529-4C5E-9E13-F76080FFDC7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02" name="Line 65">
          <a:extLst>
            <a:ext uri="{FF2B5EF4-FFF2-40B4-BE49-F238E27FC236}">
              <a16:creationId xmlns:a16="http://schemas.microsoft.com/office/drawing/2014/main" id="{DDA630B8-EB36-47D7-A2BC-7144F16A744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03" name="Line 66">
          <a:extLst>
            <a:ext uri="{FF2B5EF4-FFF2-40B4-BE49-F238E27FC236}">
              <a16:creationId xmlns:a16="http://schemas.microsoft.com/office/drawing/2014/main" id="{C68C8E13-2F67-4800-9869-789D2306AFA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04" name="Line 67">
          <a:extLst>
            <a:ext uri="{FF2B5EF4-FFF2-40B4-BE49-F238E27FC236}">
              <a16:creationId xmlns:a16="http://schemas.microsoft.com/office/drawing/2014/main" id="{FA19BD8B-3B99-46D9-A724-CBCD39B32E1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05" name="Line 68">
          <a:extLst>
            <a:ext uri="{FF2B5EF4-FFF2-40B4-BE49-F238E27FC236}">
              <a16:creationId xmlns:a16="http://schemas.microsoft.com/office/drawing/2014/main" id="{442E17D8-EF32-4C9D-93F1-46BFB067EEF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06" name="Line 69">
          <a:extLst>
            <a:ext uri="{FF2B5EF4-FFF2-40B4-BE49-F238E27FC236}">
              <a16:creationId xmlns:a16="http://schemas.microsoft.com/office/drawing/2014/main" id="{D03FCB69-8F44-449D-B52F-385F5141B02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07" name="Line 70">
          <a:extLst>
            <a:ext uri="{FF2B5EF4-FFF2-40B4-BE49-F238E27FC236}">
              <a16:creationId xmlns:a16="http://schemas.microsoft.com/office/drawing/2014/main" id="{875F69CB-0C9C-4EF0-9354-E1FB7341199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08" name="Line 71">
          <a:extLst>
            <a:ext uri="{FF2B5EF4-FFF2-40B4-BE49-F238E27FC236}">
              <a16:creationId xmlns:a16="http://schemas.microsoft.com/office/drawing/2014/main" id="{9F204CF1-5C68-4365-90CA-9FC2F6ED68D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09" name="Line 72">
          <a:extLst>
            <a:ext uri="{FF2B5EF4-FFF2-40B4-BE49-F238E27FC236}">
              <a16:creationId xmlns:a16="http://schemas.microsoft.com/office/drawing/2014/main" id="{565BFB31-157C-4BBA-954D-EA32E165545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10" name="Line 73">
          <a:extLst>
            <a:ext uri="{FF2B5EF4-FFF2-40B4-BE49-F238E27FC236}">
              <a16:creationId xmlns:a16="http://schemas.microsoft.com/office/drawing/2014/main" id="{22AD3C2A-86DC-455F-864E-B18E2C08436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11" name="Line 74">
          <a:extLst>
            <a:ext uri="{FF2B5EF4-FFF2-40B4-BE49-F238E27FC236}">
              <a16:creationId xmlns:a16="http://schemas.microsoft.com/office/drawing/2014/main" id="{A48D369B-ABFE-44F9-B039-D560A1324B7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12" name="Line 75">
          <a:extLst>
            <a:ext uri="{FF2B5EF4-FFF2-40B4-BE49-F238E27FC236}">
              <a16:creationId xmlns:a16="http://schemas.microsoft.com/office/drawing/2014/main" id="{5379BD40-3A79-4CCC-AF08-C527F8AAE64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13" name="Line 76">
          <a:extLst>
            <a:ext uri="{FF2B5EF4-FFF2-40B4-BE49-F238E27FC236}">
              <a16:creationId xmlns:a16="http://schemas.microsoft.com/office/drawing/2014/main" id="{BE7514DC-B82B-479B-8BD1-B5F9EF5B31A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14" name="Line 77">
          <a:extLst>
            <a:ext uri="{FF2B5EF4-FFF2-40B4-BE49-F238E27FC236}">
              <a16:creationId xmlns:a16="http://schemas.microsoft.com/office/drawing/2014/main" id="{62878D1D-7358-4890-9C91-548E8641B19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15" name="Line 78">
          <a:extLst>
            <a:ext uri="{FF2B5EF4-FFF2-40B4-BE49-F238E27FC236}">
              <a16:creationId xmlns:a16="http://schemas.microsoft.com/office/drawing/2014/main" id="{53C6454E-2F20-40CD-AED8-96C6C55FF2B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16" name="Line 79">
          <a:extLst>
            <a:ext uri="{FF2B5EF4-FFF2-40B4-BE49-F238E27FC236}">
              <a16:creationId xmlns:a16="http://schemas.microsoft.com/office/drawing/2014/main" id="{A635E6A1-00B5-46DD-9305-1EA45E86311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17" name="Line 80">
          <a:extLst>
            <a:ext uri="{FF2B5EF4-FFF2-40B4-BE49-F238E27FC236}">
              <a16:creationId xmlns:a16="http://schemas.microsoft.com/office/drawing/2014/main" id="{8F91AE2E-DE2D-41E3-B8F4-EBEF1A73561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18" name="Line 81">
          <a:extLst>
            <a:ext uri="{FF2B5EF4-FFF2-40B4-BE49-F238E27FC236}">
              <a16:creationId xmlns:a16="http://schemas.microsoft.com/office/drawing/2014/main" id="{9036C22F-C354-451F-A3F1-B521E047540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19" name="Line 82">
          <a:extLst>
            <a:ext uri="{FF2B5EF4-FFF2-40B4-BE49-F238E27FC236}">
              <a16:creationId xmlns:a16="http://schemas.microsoft.com/office/drawing/2014/main" id="{DD4036F2-3CA0-4A59-9E0F-C44B8797464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20" name="Line 83">
          <a:extLst>
            <a:ext uri="{FF2B5EF4-FFF2-40B4-BE49-F238E27FC236}">
              <a16:creationId xmlns:a16="http://schemas.microsoft.com/office/drawing/2014/main" id="{29EF63D0-8E5B-4416-8668-8BF09197E78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21" name="Line 84">
          <a:extLst>
            <a:ext uri="{FF2B5EF4-FFF2-40B4-BE49-F238E27FC236}">
              <a16:creationId xmlns:a16="http://schemas.microsoft.com/office/drawing/2014/main" id="{B22C17CB-A085-4F23-858C-D71D3061968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22" name="Line 85">
          <a:extLst>
            <a:ext uri="{FF2B5EF4-FFF2-40B4-BE49-F238E27FC236}">
              <a16:creationId xmlns:a16="http://schemas.microsoft.com/office/drawing/2014/main" id="{38C6D08F-BFA5-412F-A399-D1FE173F495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23" name="Line 86">
          <a:extLst>
            <a:ext uri="{FF2B5EF4-FFF2-40B4-BE49-F238E27FC236}">
              <a16:creationId xmlns:a16="http://schemas.microsoft.com/office/drawing/2014/main" id="{A85C7FF3-9A88-4C8E-9B5B-9622E5ECC53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24" name="Line 87">
          <a:extLst>
            <a:ext uri="{FF2B5EF4-FFF2-40B4-BE49-F238E27FC236}">
              <a16:creationId xmlns:a16="http://schemas.microsoft.com/office/drawing/2014/main" id="{56252CC2-94E9-49A5-B879-DDCAAA47FC6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25" name="Line 88">
          <a:extLst>
            <a:ext uri="{FF2B5EF4-FFF2-40B4-BE49-F238E27FC236}">
              <a16:creationId xmlns:a16="http://schemas.microsoft.com/office/drawing/2014/main" id="{64D6F434-9755-457C-B928-FC677B042E7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26" name="Line 89">
          <a:extLst>
            <a:ext uri="{FF2B5EF4-FFF2-40B4-BE49-F238E27FC236}">
              <a16:creationId xmlns:a16="http://schemas.microsoft.com/office/drawing/2014/main" id="{2D873FE0-D056-4A2F-919C-2003F12BFAD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27" name="Line 90">
          <a:extLst>
            <a:ext uri="{FF2B5EF4-FFF2-40B4-BE49-F238E27FC236}">
              <a16:creationId xmlns:a16="http://schemas.microsoft.com/office/drawing/2014/main" id="{E7389000-E547-4CE4-B3A2-E82F212A6A0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28" name="Line 91">
          <a:extLst>
            <a:ext uri="{FF2B5EF4-FFF2-40B4-BE49-F238E27FC236}">
              <a16:creationId xmlns:a16="http://schemas.microsoft.com/office/drawing/2014/main" id="{37BC08E9-38BD-4689-8002-0F2103B250F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29" name="Line 92">
          <a:extLst>
            <a:ext uri="{FF2B5EF4-FFF2-40B4-BE49-F238E27FC236}">
              <a16:creationId xmlns:a16="http://schemas.microsoft.com/office/drawing/2014/main" id="{8A90B0A1-52AF-4429-A35A-C0D7B18BE86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30" name="Line 93">
          <a:extLst>
            <a:ext uri="{FF2B5EF4-FFF2-40B4-BE49-F238E27FC236}">
              <a16:creationId xmlns:a16="http://schemas.microsoft.com/office/drawing/2014/main" id="{DAC1B0DB-5CDC-4864-8381-DADF12E7F5F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31" name="Line 94">
          <a:extLst>
            <a:ext uri="{FF2B5EF4-FFF2-40B4-BE49-F238E27FC236}">
              <a16:creationId xmlns:a16="http://schemas.microsoft.com/office/drawing/2014/main" id="{49DEFC29-3BBA-4569-A4F0-86E87B25828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32" name="Line 95">
          <a:extLst>
            <a:ext uri="{FF2B5EF4-FFF2-40B4-BE49-F238E27FC236}">
              <a16:creationId xmlns:a16="http://schemas.microsoft.com/office/drawing/2014/main" id="{ED65CA99-692B-4A6E-8571-EEC6129BF86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33" name="Line 96">
          <a:extLst>
            <a:ext uri="{FF2B5EF4-FFF2-40B4-BE49-F238E27FC236}">
              <a16:creationId xmlns:a16="http://schemas.microsoft.com/office/drawing/2014/main" id="{9CE695E1-D69F-420B-930A-6717F56B0D1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34" name="Line 97">
          <a:extLst>
            <a:ext uri="{FF2B5EF4-FFF2-40B4-BE49-F238E27FC236}">
              <a16:creationId xmlns:a16="http://schemas.microsoft.com/office/drawing/2014/main" id="{4124229F-8ED5-459C-8605-A9124AC661C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35" name="Line 98">
          <a:extLst>
            <a:ext uri="{FF2B5EF4-FFF2-40B4-BE49-F238E27FC236}">
              <a16:creationId xmlns:a16="http://schemas.microsoft.com/office/drawing/2014/main" id="{451B4E6D-1B28-4950-88D7-7784B8D1255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36" name="Line 99">
          <a:extLst>
            <a:ext uri="{FF2B5EF4-FFF2-40B4-BE49-F238E27FC236}">
              <a16:creationId xmlns:a16="http://schemas.microsoft.com/office/drawing/2014/main" id="{9FD0D335-F8B5-4198-A43A-EE41D8A8664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37" name="Line 100">
          <a:extLst>
            <a:ext uri="{FF2B5EF4-FFF2-40B4-BE49-F238E27FC236}">
              <a16:creationId xmlns:a16="http://schemas.microsoft.com/office/drawing/2014/main" id="{AE24105C-D8C7-4C1A-A4E1-920E884F68D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38" name="Line 101">
          <a:extLst>
            <a:ext uri="{FF2B5EF4-FFF2-40B4-BE49-F238E27FC236}">
              <a16:creationId xmlns:a16="http://schemas.microsoft.com/office/drawing/2014/main" id="{A088F3A9-C770-4E96-84D6-971209B46EA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39" name="Line 102">
          <a:extLst>
            <a:ext uri="{FF2B5EF4-FFF2-40B4-BE49-F238E27FC236}">
              <a16:creationId xmlns:a16="http://schemas.microsoft.com/office/drawing/2014/main" id="{2549F49E-6FFA-43AF-8184-D5B4A098F83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40" name="Line 103">
          <a:extLst>
            <a:ext uri="{FF2B5EF4-FFF2-40B4-BE49-F238E27FC236}">
              <a16:creationId xmlns:a16="http://schemas.microsoft.com/office/drawing/2014/main" id="{862FB498-EB0C-4D6E-8B24-552C8B73B00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41" name="Line 104">
          <a:extLst>
            <a:ext uri="{FF2B5EF4-FFF2-40B4-BE49-F238E27FC236}">
              <a16:creationId xmlns:a16="http://schemas.microsoft.com/office/drawing/2014/main" id="{735DA1D0-C935-4048-946D-15F19B4BDBC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42" name="Line 105">
          <a:extLst>
            <a:ext uri="{FF2B5EF4-FFF2-40B4-BE49-F238E27FC236}">
              <a16:creationId xmlns:a16="http://schemas.microsoft.com/office/drawing/2014/main" id="{701C0483-BC36-4160-A599-978D7F8D407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43" name="Line 106">
          <a:extLst>
            <a:ext uri="{FF2B5EF4-FFF2-40B4-BE49-F238E27FC236}">
              <a16:creationId xmlns:a16="http://schemas.microsoft.com/office/drawing/2014/main" id="{B337EE64-63A6-4740-90B4-1B45C779221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44" name="Line 107">
          <a:extLst>
            <a:ext uri="{FF2B5EF4-FFF2-40B4-BE49-F238E27FC236}">
              <a16:creationId xmlns:a16="http://schemas.microsoft.com/office/drawing/2014/main" id="{B15108D7-A41F-4F3C-9ACB-C016A8D4DED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45" name="Line 108">
          <a:extLst>
            <a:ext uri="{FF2B5EF4-FFF2-40B4-BE49-F238E27FC236}">
              <a16:creationId xmlns:a16="http://schemas.microsoft.com/office/drawing/2014/main" id="{4F1E7523-005D-437C-AE85-15141E51401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46" name="Line 109">
          <a:extLst>
            <a:ext uri="{FF2B5EF4-FFF2-40B4-BE49-F238E27FC236}">
              <a16:creationId xmlns:a16="http://schemas.microsoft.com/office/drawing/2014/main" id="{B2D8DEB7-0EA3-46FD-A89F-A19E39F73A5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47" name="Line 110">
          <a:extLst>
            <a:ext uri="{FF2B5EF4-FFF2-40B4-BE49-F238E27FC236}">
              <a16:creationId xmlns:a16="http://schemas.microsoft.com/office/drawing/2014/main" id="{75946A1C-8AD6-4AB4-BFD2-A9F22DE4393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48" name="Line 111">
          <a:extLst>
            <a:ext uri="{FF2B5EF4-FFF2-40B4-BE49-F238E27FC236}">
              <a16:creationId xmlns:a16="http://schemas.microsoft.com/office/drawing/2014/main" id="{B43B6F6F-2924-457C-8DA0-69A673C67C9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49" name="Line 112">
          <a:extLst>
            <a:ext uri="{FF2B5EF4-FFF2-40B4-BE49-F238E27FC236}">
              <a16:creationId xmlns:a16="http://schemas.microsoft.com/office/drawing/2014/main" id="{397EE588-12B6-4C7C-A7D8-F4CBCCE9E88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50" name="Line 113">
          <a:extLst>
            <a:ext uri="{FF2B5EF4-FFF2-40B4-BE49-F238E27FC236}">
              <a16:creationId xmlns:a16="http://schemas.microsoft.com/office/drawing/2014/main" id="{8547E34A-20F6-4742-9B5C-89A45896A60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51" name="Line 114">
          <a:extLst>
            <a:ext uri="{FF2B5EF4-FFF2-40B4-BE49-F238E27FC236}">
              <a16:creationId xmlns:a16="http://schemas.microsoft.com/office/drawing/2014/main" id="{D3E44F91-4735-4B97-8B42-DB7991254B4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52" name="Line 115">
          <a:extLst>
            <a:ext uri="{FF2B5EF4-FFF2-40B4-BE49-F238E27FC236}">
              <a16:creationId xmlns:a16="http://schemas.microsoft.com/office/drawing/2014/main" id="{59D2BDA0-20A8-4538-9418-E1338CE795D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53" name="Line 116">
          <a:extLst>
            <a:ext uri="{FF2B5EF4-FFF2-40B4-BE49-F238E27FC236}">
              <a16:creationId xmlns:a16="http://schemas.microsoft.com/office/drawing/2014/main" id="{576D05DA-F33B-4451-843C-B87AC1E7654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54" name="Line 117">
          <a:extLst>
            <a:ext uri="{FF2B5EF4-FFF2-40B4-BE49-F238E27FC236}">
              <a16:creationId xmlns:a16="http://schemas.microsoft.com/office/drawing/2014/main" id="{F1887694-089A-4ED5-8E24-34DDF9EB89B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55" name="Line 118">
          <a:extLst>
            <a:ext uri="{FF2B5EF4-FFF2-40B4-BE49-F238E27FC236}">
              <a16:creationId xmlns:a16="http://schemas.microsoft.com/office/drawing/2014/main" id="{AB3DC2EA-CFCE-4527-A498-4FF6F226EB8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56" name="Line 120">
          <a:extLst>
            <a:ext uri="{FF2B5EF4-FFF2-40B4-BE49-F238E27FC236}">
              <a16:creationId xmlns:a16="http://schemas.microsoft.com/office/drawing/2014/main" id="{DA08014B-EA2C-4CCF-A100-B959BD3A0F2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57" name="Line 121">
          <a:extLst>
            <a:ext uri="{FF2B5EF4-FFF2-40B4-BE49-F238E27FC236}">
              <a16:creationId xmlns:a16="http://schemas.microsoft.com/office/drawing/2014/main" id="{7C0F99AB-323F-4AA4-A4D1-4A6A7431A07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58" name="Line 122">
          <a:extLst>
            <a:ext uri="{FF2B5EF4-FFF2-40B4-BE49-F238E27FC236}">
              <a16:creationId xmlns:a16="http://schemas.microsoft.com/office/drawing/2014/main" id="{77D0D65B-4659-4C84-81A8-27C0C11F6E0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59" name="Line 123">
          <a:extLst>
            <a:ext uri="{FF2B5EF4-FFF2-40B4-BE49-F238E27FC236}">
              <a16:creationId xmlns:a16="http://schemas.microsoft.com/office/drawing/2014/main" id="{9DBF95BE-B2A4-4E4B-8217-2DA5A939528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60" name="Line 124">
          <a:extLst>
            <a:ext uri="{FF2B5EF4-FFF2-40B4-BE49-F238E27FC236}">
              <a16:creationId xmlns:a16="http://schemas.microsoft.com/office/drawing/2014/main" id="{BCD63DB6-F621-4B4F-8908-27D3C466D84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61" name="Line 125">
          <a:extLst>
            <a:ext uri="{FF2B5EF4-FFF2-40B4-BE49-F238E27FC236}">
              <a16:creationId xmlns:a16="http://schemas.microsoft.com/office/drawing/2014/main" id="{ACA6D754-8B45-4C80-B7A3-77B5AD3333C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62" name="Line 126">
          <a:extLst>
            <a:ext uri="{FF2B5EF4-FFF2-40B4-BE49-F238E27FC236}">
              <a16:creationId xmlns:a16="http://schemas.microsoft.com/office/drawing/2014/main" id="{E085D1AB-7492-438A-A528-5C46016F2AB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63" name="Line 127">
          <a:extLst>
            <a:ext uri="{FF2B5EF4-FFF2-40B4-BE49-F238E27FC236}">
              <a16:creationId xmlns:a16="http://schemas.microsoft.com/office/drawing/2014/main" id="{A56A72BE-A6AA-4EAD-888C-0A0C9472F1D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64" name="Line 128">
          <a:extLst>
            <a:ext uri="{FF2B5EF4-FFF2-40B4-BE49-F238E27FC236}">
              <a16:creationId xmlns:a16="http://schemas.microsoft.com/office/drawing/2014/main" id="{341675C7-D374-46A7-9766-C98525735D5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65" name="Line 129">
          <a:extLst>
            <a:ext uri="{FF2B5EF4-FFF2-40B4-BE49-F238E27FC236}">
              <a16:creationId xmlns:a16="http://schemas.microsoft.com/office/drawing/2014/main" id="{DF3BC86B-8D64-49C0-959F-7CAECD5C7C5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66" name="Line 130">
          <a:extLst>
            <a:ext uri="{FF2B5EF4-FFF2-40B4-BE49-F238E27FC236}">
              <a16:creationId xmlns:a16="http://schemas.microsoft.com/office/drawing/2014/main" id="{BDE9E97A-37D9-479F-9AAB-55084EDC099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67" name="Line 131">
          <a:extLst>
            <a:ext uri="{FF2B5EF4-FFF2-40B4-BE49-F238E27FC236}">
              <a16:creationId xmlns:a16="http://schemas.microsoft.com/office/drawing/2014/main" id="{C16F1EAC-1E75-4E0C-BD06-33D1394ADFC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68" name="Line 132">
          <a:extLst>
            <a:ext uri="{FF2B5EF4-FFF2-40B4-BE49-F238E27FC236}">
              <a16:creationId xmlns:a16="http://schemas.microsoft.com/office/drawing/2014/main" id="{81F04305-05A9-4129-8DC2-EBB630DB929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69" name="Line 133">
          <a:extLst>
            <a:ext uri="{FF2B5EF4-FFF2-40B4-BE49-F238E27FC236}">
              <a16:creationId xmlns:a16="http://schemas.microsoft.com/office/drawing/2014/main" id="{28B9493D-62C1-4F92-AD39-AB9F0CB6B1C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70" name="Line 134">
          <a:extLst>
            <a:ext uri="{FF2B5EF4-FFF2-40B4-BE49-F238E27FC236}">
              <a16:creationId xmlns:a16="http://schemas.microsoft.com/office/drawing/2014/main" id="{647D7C61-0CE3-4414-8C65-234289FAB1C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71" name="Line 135">
          <a:extLst>
            <a:ext uri="{FF2B5EF4-FFF2-40B4-BE49-F238E27FC236}">
              <a16:creationId xmlns:a16="http://schemas.microsoft.com/office/drawing/2014/main" id="{780EB303-EBB6-47A0-B8DC-EEAD06560C1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72" name="Line 136">
          <a:extLst>
            <a:ext uri="{FF2B5EF4-FFF2-40B4-BE49-F238E27FC236}">
              <a16:creationId xmlns:a16="http://schemas.microsoft.com/office/drawing/2014/main" id="{1B83376D-FB7B-4DAB-93F5-3D588CCD7D8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73" name="Line 137">
          <a:extLst>
            <a:ext uri="{FF2B5EF4-FFF2-40B4-BE49-F238E27FC236}">
              <a16:creationId xmlns:a16="http://schemas.microsoft.com/office/drawing/2014/main" id="{64B12907-3DCE-4D64-82D0-66FF404AAB1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74" name="Line 138">
          <a:extLst>
            <a:ext uri="{FF2B5EF4-FFF2-40B4-BE49-F238E27FC236}">
              <a16:creationId xmlns:a16="http://schemas.microsoft.com/office/drawing/2014/main" id="{4E952AFD-2A3D-4A2C-A1FD-881D25820D3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75" name="Line 139">
          <a:extLst>
            <a:ext uri="{FF2B5EF4-FFF2-40B4-BE49-F238E27FC236}">
              <a16:creationId xmlns:a16="http://schemas.microsoft.com/office/drawing/2014/main" id="{2C373D35-10A9-43A1-80B2-17F73F4749F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76" name="Line 140">
          <a:extLst>
            <a:ext uri="{FF2B5EF4-FFF2-40B4-BE49-F238E27FC236}">
              <a16:creationId xmlns:a16="http://schemas.microsoft.com/office/drawing/2014/main" id="{A5DB86D9-47B8-42E2-B0CA-1C6CDB628FD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77" name="Line 141">
          <a:extLst>
            <a:ext uri="{FF2B5EF4-FFF2-40B4-BE49-F238E27FC236}">
              <a16:creationId xmlns:a16="http://schemas.microsoft.com/office/drawing/2014/main" id="{3856FE34-DADF-4FDE-B84F-3F968BF4CF7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78" name="Line 142">
          <a:extLst>
            <a:ext uri="{FF2B5EF4-FFF2-40B4-BE49-F238E27FC236}">
              <a16:creationId xmlns:a16="http://schemas.microsoft.com/office/drawing/2014/main" id="{81F073A5-D1C5-4CDB-948F-91E11C7321C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79" name="Line 143">
          <a:extLst>
            <a:ext uri="{FF2B5EF4-FFF2-40B4-BE49-F238E27FC236}">
              <a16:creationId xmlns:a16="http://schemas.microsoft.com/office/drawing/2014/main" id="{511E1472-4796-4C7F-BB56-AD285D727B2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80" name="Line 144">
          <a:extLst>
            <a:ext uri="{FF2B5EF4-FFF2-40B4-BE49-F238E27FC236}">
              <a16:creationId xmlns:a16="http://schemas.microsoft.com/office/drawing/2014/main" id="{87813CC2-67F4-4359-B3CD-C9E4E52FF6B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81" name="Line 145">
          <a:extLst>
            <a:ext uri="{FF2B5EF4-FFF2-40B4-BE49-F238E27FC236}">
              <a16:creationId xmlns:a16="http://schemas.microsoft.com/office/drawing/2014/main" id="{C805D8EE-E38F-4381-9681-DD78EB82A33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82" name="Line 146">
          <a:extLst>
            <a:ext uri="{FF2B5EF4-FFF2-40B4-BE49-F238E27FC236}">
              <a16:creationId xmlns:a16="http://schemas.microsoft.com/office/drawing/2014/main" id="{F6F9548F-4492-484A-8025-2CACA259C3B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83" name="Line 147">
          <a:extLst>
            <a:ext uri="{FF2B5EF4-FFF2-40B4-BE49-F238E27FC236}">
              <a16:creationId xmlns:a16="http://schemas.microsoft.com/office/drawing/2014/main" id="{82F21CDE-82BD-4D37-9AB2-65C4D094392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84" name="Line 148">
          <a:extLst>
            <a:ext uri="{FF2B5EF4-FFF2-40B4-BE49-F238E27FC236}">
              <a16:creationId xmlns:a16="http://schemas.microsoft.com/office/drawing/2014/main" id="{FBE63E06-37EC-47CF-AAA4-81DBDC0C8DC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85" name="Line 149">
          <a:extLst>
            <a:ext uri="{FF2B5EF4-FFF2-40B4-BE49-F238E27FC236}">
              <a16:creationId xmlns:a16="http://schemas.microsoft.com/office/drawing/2014/main" id="{C85C7F77-D165-4BE7-BAD6-0CDE0EB6790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86" name="Line 150">
          <a:extLst>
            <a:ext uri="{FF2B5EF4-FFF2-40B4-BE49-F238E27FC236}">
              <a16:creationId xmlns:a16="http://schemas.microsoft.com/office/drawing/2014/main" id="{F782108A-743B-4D0C-90E5-6CF60B3518C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87" name="Line 151">
          <a:extLst>
            <a:ext uri="{FF2B5EF4-FFF2-40B4-BE49-F238E27FC236}">
              <a16:creationId xmlns:a16="http://schemas.microsoft.com/office/drawing/2014/main" id="{3AB3E081-9751-483F-A099-2616D0A993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88" name="Line 152">
          <a:extLst>
            <a:ext uri="{FF2B5EF4-FFF2-40B4-BE49-F238E27FC236}">
              <a16:creationId xmlns:a16="http://schemas.microsoft.com/office/drawing/2014/main" id="{0A508BC9-196F-41BE-AEA0-918EA6FB503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89" name="Line 153">
          <a:extLst>
            <a:ext uri="{FF2B5EF4-FFF2-40B4-BE49-F238E27FC236}">
              <a16:creationId xmlns:a16="http://schemas.microsoft.com/office/drawing/2014/main" id="{989CC719-D2A7-4150-B7BA-E6BA3E3A9F0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90" name="Line 154">
          <a:extLst>
            <a:ext uri="{FF2B5EF4-FFF2-40B4-BE49-F238E27FC236}">
              <a16:creationId xmlns:a16="http://schemas.microsoft.com/office/drawing/2014/main" id="{C533BFF5-D787-4969-BAFA-A38C12B89B0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91" name="Line 155">
          <a:extLst>
            <a:ext uri="{FF2B5EF4-FFF2-40B4-BE49-F238E27FC236}">
              <a16:creationId xmlns:a16="http://schemas.microsoft.com/office/drawing/2014/main" id="{53F4B9BE-5D07-4E08-BFF9-8403897883B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92" name="Line 156">
          <a:extLst>
            <a:ext uri="{FF2B5EF4-FFF2-40B4-BE49-F238E27FC236}">
              <a16:creationId xmlns:a16="http://schemas.microsoft.com/office/drawing/2014/main" id="{8E332F1E-ECB4-4A25-AFFE-848262F833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93" name="Line 157">
          <a:extLst>
            <a:ext uri="{FF2B5EF4-FFF2-40B4-BE49-F238E27FC236}">
              <a16:creationId xmlns:a16="http://schemas.microsoft.com/office/drawing/2014/main" id="{1A896480-CF3E-41A4-A433-C5048370BAC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94" name="Line 158">
          <a:extLst>
            <a:ext uri="{FF2B5EF4-FFF2-40B4-BE49-F238E27FC236}">
              <a16:creationId xmlns:a16="http://schemas.microsoft.com/office/drawing/2014/main" id="{D6BC56A2-488D-4088-8BDE-5634A9E7548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95" name="Line 159">
          <a:extLst>
            <a:ext uri="{FF2B5EF4-FFF2-40B4-BE49-F238E27FC236}">
              <a16:creationId xmlns:a16="http://schemas.microsoft.com/office/drawing/2014/main" id="{5688FEB7-3A1F-498C-B4AF-612D6371569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96" name="Line 160">
          <a:extLst>
            <a:ext uri="{FF2B5EF4-FFF2-40B4-BE49-F238E27FC236}">
              <a16:creationId xmlns:a16="http://schemas.microsoft.com/office/drawing/2014/main" id="{4B2F79BE-72DA-471E-800A-52E58A65CCD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97" name="Line 161">
          <a:extLst>
            <a:ext uri="{FF2B5EF4-FFF2-40B4-BE49-F238E27FC236}">
              <a16:creationId xmlns:a16="http://schemas.microsoft.com/office/drawing/2014/main" id="{9B54813C-D8D1-4B08-84B3-345EE5AE4B7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98" name="Line 162">
          <a:extLst>
            <a:ext uri="{FF2B5EF4-FFF2-40B4-BE49-F238E27FC236}">
              <a16:creationId xmlns:a16="http://schemas.microsoft.com/office/drawing/2014/main" id="{19872320-AA4D-46E6-93E2-FBA920DD8DB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399" name="Line 163">
          <a:extLst>
            <a:ext uri="{FF2B5EF4-FFF2-40B4-BE49-F238E27FC236}">
              <a16:creationId xmlns:a16="http://schemas.microsoft.com/office/drawing/2014/main" id="{EECE0487-D370-4401-905A-746DE6C1451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00" name="Line 164">
          <a:extLst>
            <a:ext uri="{FF2B5EF4-FFF2-40B4-BE49-F238E27FC236}">
              <a16:creationId xmlns:a16="http://schemas.microsoft.com/office/drawing/2014/main" id="{CC4D5EBE-0D45-4B61-A72A-97BC6C66574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01" name="Line 165">
          <a:extLst>
            <a:ext uri="{FF2B5EF4-FFF2-40B4-BE49-F238E27FC236}">
              <a16:creationId xmlns:a16="http://schemas.microsoft.com/office/drawing/2014/main" id="{CF6D63D8-AA84-44B9-BBC2-76D756B0205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02" name="Line 166">
          <a:extLst>
            <a:ext uri="{FF2B5EF4-FFF2-40B4-BE49-F238E27FC236}">
              <a16:creationId xmlns:a16="http://schemas.microsoft.com/office/drawing/2014/main" id="{411BBB9F-2DAA-47D1-944E-E9917429064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03" name="Line 167">
          <a:extLst>
            <a:ext uri="{FF2B5EF4-FFF2-40B4-BE49-F238E27FC236}">
              <a16:creationId xmlns:a16="http://schemas.microsoft.com/office/drawing/2014/main" id="{62F49426-EE48-49E5-867F-82835252D9B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04" name="Line 168">
          <a:extLst>
            <a:ext uri="{FF2B5EF4-FFF2-40B4-BE49-F238E27FC236}">
              <a16:creationId xmlns:a16="http://schemas.microsoft.com/office/drawing/2014/main" id="{79B81367-9944-4851-841E-64109FFAE10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05" name="Line 169">
          <a:extLst>
            <a:ext uri="{FF2B5EF4-FFF2-40B4-BE49-F238E27FC236}">
              <a16:creationId xmlns:a16="http://schemas.microsoft.com/office/drawing/2014/main" id="{BB695560-1A74-49BD-9CFF-BA703E7B71C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06" name="Line 170">
          <a:extLst>
            <a:ext uri="{FF2B5EF4-FFF2-40B4-BE49-F238E27FC236}">
              <a16:creationId xmlns:a16="http://schemas.microsoft.com/office/drawing/2014/main" id="{32DDA7B0-CD80-49FF-8EAF-4F2AF6461B1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07" name="Line 171">
          <a:extLst>
            <a:ext uri="{FF2B5EF4-FFF2-40B4-BE49-F238E27FC236}">
              <a16:creationId xmlns:a16="http://schemas.microsoft.com/office/drawing/2014/main" id="{57DAE6AF-F566-4AB2-B161-6454B993BEB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08" name="Line 172">
          <a:extLst>
            <a:ext uri="{FF2B5EF4-FFF2-40B4-BE49-F238E27FC236}">
              <a16:creationId xmlns:a16="http://schemas.microsoft.com/office/drawing/2014/main" id="{CBF0E7BF-73F3-4933-94AB-5BE14733D00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09" name="Line 173">
          <a:extLst>
            <a:ext uri="{FF2B5EF4-FFF2-40B4-BE49-F238E27FC236}">
              <a16:creationId xmlns:a16="http://schemas.microsoft.com/office/drawing/2014/main" id="{9F5E9A6A-172F-4328-B910-F8048625FE8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10" name="Line 174">
          <a:extLst>
            <a:ext uri="{FF2B5EF4-FFF2-40B4-BE49-F238E27FC236}">
              <a16:creationId xmlns:a16="http://schemas.microsoft.com/office/drawing/2014/main" id="{C7FCBDF0-AB61-4910-B6D6-3D04455FA1D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11" name="Line 175">
          <a:extLst>
            <a:ext uri="{FF2B5EF4-FFF2-40B4-BE49-F238E27FC236}">
              <a16:creationId xmlns:a16="http://schemas.microsoft.com/office/drawing/2014/main" id="{0028D02F-3158-4EB6-ACCF-CFC7C719D61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12" name="Line 176">
          <a:extLst>
            <a:ext uri="{FF2B5EF4-FFF2-40B4-BE49-F238E27FC236}">
              <a16:creationId xmlns:a16="http://schemas.microsoft.com/office/drawing/2014/main" id="{12FCDF47-5A03-489E-9E92-6E63D24127F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13" name="Line 177">
          <a:extLst>
            <a:ext uri="{FF2B5EF4-FFF2-40B4-BE49-F238E27FC236}">
              <a16:creationId xmlns:a16="http://schemas.microsoft.com/office/drawing/2014/main" id="{DBE5D974-29BB-427E-B35B-4E187CE3F17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14" name="Line 178">
          <a:extLst>
            <a:ext uri="{FF2B5EF4-FFF2-40B4-BE49-F238E27FC236}">
              <a16:creationId xmlns:a16="http://schemas.microsoft.com/office/drawing/2014/main" id="{21CDBB24-B955-4647-8898-8A7D99A09C1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15" name="Line 179">
          <a:extLst>
            <a:ext uri="{FF2B5EF4-FFF2-40B4-BE49-F238E27FC236}">
              <a16:creationId xmlns:a16="http://schemas.microsoft.com/office/drawing/2014/main" id="{75C3F1B6-C2C0-4310-B54C-7AC241E4D12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16" name="Line 180">
          <a:extLst>
            <a:ext uri="{FF2B5EF4-FFF2-40B4-BE49-F238E27FC236}">
              <a16:creationId xmlns:a16="http://schemas.microsoft.com/office/drawing/2014/main" id="{5573B70F-0A93-4774-A11C-B97F7190DFB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17" name="Line 181">
          <a:extLst>
            <a:ext uri="{FF2B5EF4-FFF2-40B4-BE49-F238E27FC236}">
              <a16:creationId xmlns:a16="http://schemas.microsoft.com/office/drawing/2014/main" id="{5785C720-861D-416A-AE92-7AF47FD4DAF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18" name="Line 182">
          <a:extLst>
            <a:ext uri="{FF2B5EF4-FFF2-40B4-BE49-F238E27FC236}">
              <a16:creationId xmlns:a16="http://schemas.microsoft.com/office/drawing/2014/main" id="{85A8060F-919C-4ED6-A6D4-654A4DB837C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19" name="Line 183">
          <a:extLst>
            <a:ext uri="{FF2B5EF4-FFF2-40B4-BE49-F238E27FC236}">
              <a16:creationId xmlns:a16="http://schemas.microsoft.com/office/drawing/2014/main" id="{56B878A2-7CDE-4414-9AE4-28530BD04B4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20" name="Line 184">
          <a:extLst>
            <a:ext uri="{FF2B5EF4-FFF2-40B4-BE49-F238E27FC236}">
              <a16:creationId xmlns:a16="http://schemas.microsoft.com/office/drawing/2014/main" id="{82AB5507-EE43-4763-BE8D-9329801074F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21" name="Line 186">
          <a:extLst>
            <a:ext uri="{FF2B5EF4-FFF2-40B4-BE49-F238E27FC236}">
              <a16:creationId xmlns:a16="http://schemas.microsoft.com/office/drawing/2014/main" id="{05D7427F-A4FB-448C-BD9A-503ACE147BD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22" name="Line 187">
          <a:extLst>
            <a:ext uri="{FF2B5EF4-FFF2-40B4-BE49-F238E27FC236}">
              <a16:creationId xmlns:a16="http://schemas.microsoft.com/office/drawing/2014/main" id="{4BBE1727-0AF9-423D-AAC5-12F65C5744C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23" name="Line 188">
          <a:extLst>
            <a:ext uri="{FF2B5EF4-FFF2-40B4-BE49-F238E27FC236}">
              <a16:creationId xmlns:a16="http://schemas.microsoft.com/office/drawing/2014/main" id="{1A1A17F6-60D8-4349-8A43-5603612DED1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24" name="Line 189">
          <a:extLst>
            <a:ext uri="{FF2B5EF4-FFF2-40B4-BE49-F238E27FC236}">
              <a16:creationId xmlns:a16="http://schemas.microsoft.com/office/drawing/2014/main" id="{5FE14830-BA51-4C27-9A9D-144BB88E60A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25" name="Line 190">
          <a:extLst>
            <a:ext uri="{FF2B5EF4-FFF2-40B4-BE49-F238E27FC236}">
              <a16:creationId xmlns:a16="http://schemas.microsoft.com/office/drawing/2014/main" id="{139DD058-0EFE-4AE6-A913-DAE96EB0C7C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26" name="Line 191">
          <a:extLst>
            <a:ext uri="{FF2B5EF4-FFF2-40B4-BE49-F238E27FC236}">
              <a16:creationId xmlns:a16="http://schemas.microsoft.com/office/drawing/2014/main" id="{CAD03810-57E3-4097-90DA-1C74841FF77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27" name="Line 192">
          <a:extLst>
            <a:ext uri="{FF2B5EF4-FFF2-40B4-BE49-F238E27FC236}">
              <a16:creationId xmlns:a16="http://schemas.microsoft.com/office/drawing/2014/main" id="{69A3BE8F-301D-4E63-BCA4-B086A5AE534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28" name="Line 193">
          <a:extLst>
            <a:ext uri="{FF2B5EF4-FFF2-40B4-BE49-F238E27FC236}">
              <a16:creationId xmlns:a16="http://schemas.microsoft.com/office/drawing/2014/main" id="{1411C04B-411E-4181-B262-29DC3FB20BE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29" name="Line 194">
          <a:extLst>
            <a:ext uri="{FF2B5EF4-FFF2-40B4-BE49-F238E27FC236}">
              <a16:creationId xmlns:a16="http://schemas.microsoft.com/office/drawing/2014/main" id="{B9857777-44C6-4564-AE98-63EB448F3CA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30" name="Line 195">
          <a:extLst>
            <a:ext uri="{FF2B5EF4-FFF2-40B4-BE49-F238E27FC236}">
              <a16:creationId xmlns:a16="http://schemas.microsoft.com/office/drawing/2014/main" id="{6836C888-5D1F-4072-BE5F-DF821A3B09C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31" name="Line 196">
          <a:extLst>
            <a:ext uri="{FF2B5EF4-FFF2-40B4-BE49-F238E27FC236}">
              <a16:creationId xmlns:a16="http://schemas.microsoft.com/office/drawing/2014/main" id="{0CF6B46C-0998-4311-AF69-0EE39024D7D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32" name="Line 197">
          <a:extLst>
            <a:ext uri="{FF2B5EF4-FFF2-40B4-BE49-F238E27FC236}">
              <a16:creationId xmlns:a16="http://schemas.microsoft.com/office/drawing/2014/main" id="{31CCC8F6-EC83-46D0-88D2-2254BC97797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33" name="Line 198">
          <a:extLst>
            <a:ext uri="{FF2B5EF4-FFF2-40B4-BE49-F238E27FC236}">
              <a16:creationId xmlns:a16="http://schemas.microsoft.com/office/drawing/2014/main" id="{A5625886-7B6D-4827-B875-AE5F2476E71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34" name="Line 199">
          <a:extLst>
            <a:ext uri="{FF2B5EF4-FFF2-40B4-BE49-F238E27FC236}">
              <a16:creationId xmlns:a16="http://schemas.microsoft.com/office/drawing/2014/main" id="{2420BFE8-2E23-408B-873F-34034718E57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35" name="Line 200">
          <a:extLst>
            <a:ext uri="{FF2B5EF4-FFF2-40B4-BE49-F238E27FC236}">
              <a16:creationId xmlns:a16="http://schemas.microsoft.com/office/drawing/2014/main" id="{F3B34EDF-FD99-4F69-AC25-E936D2DD532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36" name="Line 201">
          <a:extLst>
            <a:ext uri="{FF2B5EF4-FFF2-40B4-BE49-F238E27FC236}">
              <a16:creationId xmlns:a16="http://schemas.microsoft.com/office/drawing/2014/main" id="{63EC8147-63D3-4F55-A093-E64E35BF336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37" name="Line 202">
          <a:extLst>
            <a:ext uri="{FF2B5EF4-FFF2-40B4-BE49-F238E27FC236}">
              <a16:creationId xmlns:a16="http://schemas.microsoft.com/office/drawing/2014/main" id="{FA1E305F-2C62-44D5-B5D4-4DBDD635A19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38" name="Line 203">
          <a:extLst>
            <a:ext uri="{FF2B5EF4-FFF2-40B4-BE49-F238E27FC236}">
              <a16:creationId xmlns:a16="http://schemas.microsoft.com/office/drawing/2014/main" id="{754120DC-731A-416B-A752-798CAC25419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39" name="Line 204">
          <a:extLst>
            <a:ext uri="{FF2B5EF4-FFF2-40B4-BE49-F238E27FC236}">
              <a16:creationId xmlns:a16="http://schemas.microsoft.com/office/drawing/2014/main" id="{5018375F-8DEB-48B8-91DD-76632F86C33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40" name="Line 205">
          <a:extLst>
            <a:ext uri="{FF2B5EF4-FFF2-40B4-BE49-F238E27FC236}">
              <a16:creationId xmlns:a16="http://schemas.microsoft.com/office/drawing/2014/main" id="{4D229EF2-7483-4810-BBCE-479FDE68A31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41" name="Line 206">
          <a:extLst>
            <a:ext uri="{FF2B5EF4-FFF2-40B4-BE49-F238E27FC236}">
              <a16:creationId xmlns:a16="http://schemas.microsoft.com/office/drawing/2014/main" id="{7445C343-A6B4-4C05-B058-DFCDC66A247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42" name="Line 207">
          <a:extLst>
            <a:ext uri="{FF2B5EF4-FFF2-40B4-BE49-F238E27FC236}">
              <a16:creationId xmlns:a16="http://schemas.microsoft.com/office/drawing/2014/main" id="{948AA692-1C05-480C-89FC-E6F0BC89AD0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43" name="Line 208">
          <a:extLst>
            <a:ext uri="{FF2B5EF4-FFF2-40B4-BE49-F238E27FC236}">
              <a16:creationId xmlns:a16="http://schemas.microsoft.com/office/drawing/2014/main" id="{A76C9200-B2BD-4118-B247-2078B56A092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44" name="Line 209">
          <a:extLst>
            <a:ext uri="{FF2B5EF4-FFF2-40B4-BE49-F238E27FC236}">
              <a16:creationId xmlns:a16="http://schemas.microsoft.com/office/drawing/2014/main" id="{63D8D628-4E54-4173-8082-E77A5F6C06D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45" name="Line 210">
          <a:extLst>
            <a:ext uri="{FF2B5EF4-FFF2-40B4-BE49-F238E27FC236}">
              <a16:creationId xmlns:a16="http://schemas.microsoft.com/office/drawing/2014/main" id="{2A0A175B-BF2D-46F3-AC9D-878B4921B8C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46" name="Line 211">
          <a:extLst>
            <a:ext uri="{FF2B5EF4-FFF2-40B4-BE49-F238E27FC236}">
              <a16:creationId xmlns:a16="http://schemas.microsoft.com/office/drawing/2014/main" id="{F56C548E-03F8-4013-8FDD-0629FD5FC43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47" name="Line 212">
          <a:extLst>
            <a:ext uri="{FF2B5EF4-FFF2-40B4-BE49-F238E27FC236}">
              <a16:creationId xmlns:a16="http://schemas.microsoft.com/office/drawing/2014/main" id="{ADDC391A-F985-4574-9383-47202EFD624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48" name="Line 213">
          <a:extLst>
            <a:ext uri="{FF2B5EF4-FFF2-40B4-BE49-F238E27FC236}">
              <a16:creationId xmlns:a16="http://schemas.microsoft.com/office/drawing/2014/main" id="{FAB89868-3656-4A26-89F9-2530922D3A1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49" name="Line 214">
          <a:extLst>
            <a:ext uri="{FF2B5EF4-FFF2-40B4-BE49-F238E27FC236}">
              <a16:creationId xmlns:a16="http://schemas.microsoft.com/office/drawing/2014/main" id="{62ACE69E-056E-4CF6-B40C-DDFF2B8A63A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50" name="Line 215">
          <a:extLst>
            <a:ext uri="{FF2B5EF4-FFF2-40B4-BE49-F238E27FC236}">
              <a16:creationId xmlns:a16="http://schemas.microsoft.com/office/drawing/2014/main" id="{AFCCFF60-5849-4FAE-A299-09C91724AA5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51" name="Line 216">
          <a:extLst>
            <a:ext uri="{FF2B5EF4-FFF2-40B4-BE49-F238E27FC236}">
              <a16:creationId xmlns:a16="http://schemas.microsoft.com/office/drawing/2014/main" id="{8B3779B8-9F09-42A1-939D-57746FA97C2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52" name="Line 217">
          <a:extLst>
            <a:ext uri="{FF2B5EF4-FFF2-40B4-BE49-F238E27FC236}">
              <a16:creationId xmlns:a16="http://schemas.microsoft.com/office/drawing/2014/main" id="{86A792FB-ACFC-4F40-A17A-C6CBE028456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53" name="Line 218">
          <a:extLst>
            <a:ext uri="{FF2B5EF4-FFF2-40B4-BE49-F238E27FC236}">
              <a16:creationId xmlns:a16="http://schemas.microsoft.com/office/drawing/2014/main" id="{A32072A1-0994-45CD-A1B1-B92FCC6EBFD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54" name="Line 219">
          <a:extLst>
            <a:ext uri="{FF2B5EF4-FFF2-40B4-BE49-F238E27FC236}">
              <a16:creationId xmlns:a16="http://schemas.microsoft.com/office/drawing/2014/main" id="{331C69FB-F996-4B29-B865-BA3D73A36A7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55" name="Line 220">
          <a:extLst>
            <a:ext uri="{FF2B5EF4-FFF2-40B4-BE49-F238E27FC236}">
              <a16:creationId xmlns:a16="http://schemas.microsoft.com/office/drawing/2014/main" id="{1F3D76EB-6E16-4E98-8A14-648C2F602F6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56" name="Line 221">
          <a:extLst>
            <a:ext uri="{FF2B5EF4-FFF2-40B4-BE49-F238E27FC236}">
              <a16:creationId xmlns:a16="http://schemas.microsoft.com/office/drawing/2014/main" id="{9E8C96BF-7851-442B-B0EF-4DDB9038D85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57" name="Line 222">
          <a:extLst>
            <a:ext uri="{FF2B5EF4-FFF2-40B4-BE49-F238E27FC236}">
              <a16:creationId xmlns:a16="http://schemas.microsoft.com/office/drawing/2014/main" id="{833DA6A4-62F6-46DC-840F-D2F9500503F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58" name="Line 223">
          <a:extLst>
            <a:ext uri="{FF2B5EF4-FFF2-40B4-BE49-F238E27FC236}">
              <a16:creationId xmlns:a16="http://schemas.microsoft.com/office/drawing/2014/main" id="{993153A8-B172-4E79-9530-F46ABCD2CC3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59" name="Line 224">
          <a:extLst>
            <a:ext uri="{FF2B5EF4-FFF2-40B4-BE49-F238E27FC236}">
              <a16:creationId xmlns:a16="http://schemas.microsoft.com/office/drawing/2014/main" id="{1F8CC4AF-4A06-486D-8CF9-BA64A655A5D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60" name="Line 225">
          <a:extLst>
            <a:ext uri="{FF2B5EF4-FFF2-40B4-BE49-F238E27FC236}">
              <a16:creationId xmlns:a16="http://schemas.microsoft.com/office/drawing/2014/main" id="{6E9DC0D7-03F8-4681-B9E8-D60044222E9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61" name="Line 226">
          <a:extLst>
            <a:ext uri="{FF2B5EF4-FFF2-40B4-BE49-F238E27FC236}">
              <a16:creationId xmlns:a16="http://schemas.microsoft.com/office/drawing/2014/main" id="{EC8E50CC-A827-4F41-847E-6C9C311CC39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62" name="Line 227">
          <a:extLst>
            <a:ext uri="{FF2B5EF4-FFF2-40B4-BE49-F238E27FC236}">
              <a16:creationId xmlns:a16="http://schemas.microsoft.com/office/drawing/2014/main" id="{19A9FCBA-3773-449C-A404-B304C424809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63" name="Line 228">
          <a:extLst>
            <a:ext uri="{FF2B5EF4-FFF2-40B4-BE49-F238E27FC236}">
              <a16:creationId xmlns:a16="http://schemas.microsoft.com/office/drawing/2014/main" id="{40FFF745-3520-4B5D-82FC-5DD51B6B808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64" name="Line 229">
          <a:extLst>
            <a:ext uri="{FF2B5EF4-FFF2-40B4-BE49-F238E27FC236}">
              <a16:creationId xmlns:a16="http://schemas.microsoft.com/office/drawing/2014/main" id="{35A895B7-D921-4600-A735-4CBD9EC31E6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65" name="Line 230">
          <a:extLst>
            <a:ext uri="{FF2B5EF4-FFF2-40B4-BE49-F238E27FC236}">
              <a16:creationId xmlns:a16="http://schemas.microsoft.com/office/drawing/2014/main" id="{BC958C77-FAA4-4457-A42B-268AC0644E3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66" name="Line 231">
          <a:extLst>
            <a:ext uri="{FF2B5EF4-FFF2-40B4-BE49-F238E27FC236}">
              <a16:creationId xmlns:a16="http://schemas.microsoft.com/office/drawing/2014/main" id="{E788D0DD-45C3-49B8-BD7D-0B6A5A4DBA0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67" name="Line 232">
          <a:extLst>
            <a:ext uri="{FF2B5EF4-FFF2-40B4-BE49-F238E27FC236}">
              <a16:creationId xmlns:a16="http://schemas.microsoft.com/office/drawing/2014/main" id="{F9749B9A-87D7-41BA-94F5-B8C44C860B2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68" name="Line 233">
          <a:extLst>
            <a:ext uri="{FF2B5EF4-FFF2-40B4-BE49-F238E27FC236}">
              <a16:creationId xmlns:a16="http://schemas.microsoft.com/office/drawing/2014/main" id="{4DB1D54C-B04F-492C-9A66-F77957B30D5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69" name="Line 234">
          <a:extLst>
            <a:ext uri="{FF2B5EF4-FFF2-40B4-BE49-F238E27FC236}">
              <a16:creationId xmlns:a16="http://schemas.microsoft.com/office/drawing/2014/main" id="{522C6ADD-1A94-48C2-93DC-62E37EB4531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70" name="Line 235">
          <a:extLst>
            <a:ext uri="{FF2B5EF4-FFF2-40B4-BE49-F238E27FC236}">
              <a16:creationId xmlns:a16="http://schemas.microsoft.com/office/drawing/2014/main" id="{6AEFFF73-6DFA-443E-96F0-53DD3F7993F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71" name="Line 236">
          <a:extLst>
            <a:ext uri="{FF2B5EF4-FFF2-40B4-BE49-F238E27FC236}">
              <a16:creationId xmlns:a16="http://schemas.microsoft.com/office/drawing/2014/main" id="{1F0217D9-F23E-4206-8597-8067B43433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72" name="Line 237">
          <a:extLst>
            <a:ext uri="{FF2B5EF4-FFF2-40B4-BE49-F238E27FC236}">
              <a16:creationId xmlns:a16="http://schemas.microsoft.com/office/drawing/2014/main" id="{968E1C93-727B-46DF-9FE4-BFDDE75AD09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73" name="Line 239">
          <a:extLst>
            <a:ext uri="{FF2B5EF4-FFF2-40B4-BE49-F238E27FC236}">
              <a16:creationId xmlns:a16="http://schemas.microsoft.com/office/drawing/2014/main" id="{776A9D9E-B46B-4AD0-8B10-E39F6D1213A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74" name="Line 240">
          <a:extLst>
            <a:ext uri="{FF2B5EF4-FFF2-40B4-BE49-F238E27FC236}">
              <a16:creationId xmlns:a16="http://schemas.microsoft.com/office/drawing/2014/main" id="{A6DD77A7-A267-40AD-9232-6AC86E91598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75" name="Line 241">
          <a:extLst>
            <a:ext uri="{FF2B5EF4-FFF2-40B4-BE49-F238E27FC236}">
              <a16:creationId xmlns:a16="http://schemas.microsoft.com/office/drawing/2014/main" id="{AB3F205C-83B6-41C4-8CE8-61C65FF1B22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76" name="Line 242">
          <a:extLst>
            <a:ext uri="{FF2B5EF4-FFF2-40B4-BE49-F238E27FC236}">
              <a16:creationId xmlns:a16="http://schemas.microsoft.com/office/drawing/2014/main" id="{7A7A5D2E-9B5F-4BC9-8D15-8366AC33B9D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77" name="Line 243">
          <a:extLst>
            <a:ext uri="{FF2B5EF4-FFF2-40B4-BE49-F238E27FC236}">
              <a16:creationId xmlns:a16="http://schemas.microsoft.com/office/drawing/2014/main" id="{95B52DA3-4294-490A-85C5-2314C57C9F5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78" name="Line 244">
          <a:extLst>
            <a:ext uri="{FF2B5EF4-FFF2-40B4-BE49-F238E27FC236}">
              <a16:creationId xmlns:a16="http://schemas.microsoft.com/office/drawing/2014/main" id="{B659951A-2322-4957-BA60-7191E8C36B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79" name="Line 245">
          <a:extLst>
            <a:ext uri="{FF2B5EF4-FFF2-40B4-BE49-F238E27FC236}">
              <a16:creationId xmlns:a16="http://schemas.microsoft.com/office/drawing/2014/main" id="{82ED5624-46EB-48FE-A009-61E20F95069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80" name="Line 246">
          <a:extLst>
            <a:ext uri="{FF2B5EF4-FFF2-40B4-BE49-F238E27FC236}">
              <a16:creationId xmlns:a16="http://schemas.microsoft.com/office/drawing/2014/main" id="{7A8408AB-741E-45C4-BE46-8AACAEA2A31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81" name="Line 247">
          <a:extLst>
            <a:ext uri="{FF2B5EF4-FFF2-40B4-BE49-F238E27FC236}">
              <a16:creationId xmlns:a16="http://schemas.microsoft.com/office/drawing/2014/main" id="{0D471345-1B51-45B9-A630-CC3488C5DE3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82" name="Line 248">
          <a:extLst>
            <a:ext uri="{FF2B5EF4-FFF2-40B4-BE49-F238E27FC236}">
              <a16:creationId xmlns:a16="http://schemas.microsoft.com/office/drawing/2014/main" id="{2AF71F34-FB91-4E1D-ACCA-5E0AC060708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83" name="Line 249">
          <a:extLst>
            <a:ext uri="{FF2B5EF4-FFF2-40B4-BE49-F238E27FC236}">
              <a16:creationId xmlns:a16="http://schemas.microsoft.com/office/drawing/2014/main" id="{F20989AB-3218-4966-AAB5-91ABC446AE3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84" name="Line 250">
          <a:extLst>
            <a:ext uri="{FF2B5EF4-FFF2-40B4-BE49-F238E27FC236}">
              <a16:creationId xmlns:a16="http://schemas.microsoft.com/office/drawing/2014/main" id="{47CB86AB-7020-4892-9974-4A3AF0C1AC4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85" name="Line 251">
          <a:extLst>
            <a:ext uri="{FF2B5EF4-FFF2-40B4-BE49-F238E27FC236}">
              <a16:creationId xmlns:a16="http://schemas.microsoft.com/office/drawing/2014/main" id="{23782EAB-EEF9-48DF-AFDF-830ACB1DBC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86" name="Line 252">
          <a:extLst>
            <a:ext uri="{FF2B5EF4-FFF2-40B4-BE49-F238E27FC236}">
              <a16:creationId xmlns:a16="http://schemas.microsoft.com/office/drawing/2014/main" id="{AA9763AE-8FBF-4C50-AAC3-2B404CF211D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87" name="Line 253">
          <a:extLst>
            <a:ext uri="{FF2B5EF4-FFF2-40B4-BE49-F238E27FC236}">
              <a16:creationId xmlns:a16="http://schemas.microsoft.com/office/drawing/2014/main" id="{EE63F9BF-8DF9-433D-A231-86DCEDC1322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88" name="Line 254">
          <a:extLst>
            <a:ext uri="{FF2B5EF4-FFF2-40B4-BE49-F238E27FC236}">
              <a16:creationId xmlns:a16="http://schemas.microsoft.com/office/drawing/2014/main" id="{4115C4FE-554C-4B65-840A-1807B56987B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89" name="Line 255">
          <a:extLst>
            <a:ext uri="{FF2B5EF4-FFF2-40B4-BE49-F238E27FC236}">
              <a16:creationId xmlns:a16="http://schemas.microsoft.com/office/drawing/2014/main" id="{8CD56F8B-3566-40E8-BDA6-575320EB7CC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90" name="Line 256">
          <a:extLst>
            <a:ext uri="{FF2B5EF4-FFF2-40B4-BE49-F238E27FC236}">
              <a16:creationId xmlns:a16="http://schemas.microsoft.com/office/drawing/2014/main" id="{9BA6CC74-9164-400E-A8B0-61D29B9E4D2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91" name="Line 257">
          <a:extLst>
            <a:ext uri="{FF2B5EF4-FFF2-40B4-BE49-F238E27FC236}">
              <a16:creationId xmlns:a16="http://schemas.microsoft.com/office/drawing/2014/main" id="{748A8CAC-5648-4523-A28C-103C6E38810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92" name="Line 258">
          <a:extLst>
            <a:ext uri="{FF2B5EF4-FFF2-40B4-BE49-F238E27FC236}">
              <a16:creationId xmlns:a16="http://schemas.microsoft.com/office/drawing/2014/main" id="{A3144CBA-2C2F-4AA2-B299-7D3107569B6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93" name="Line 259">
          <a:extLst>
            <a:ext uri="{FF2B5EF4-FFF2-40B4-BE49-F238E27FC236}">
              <a16:creationId xmlns:a16="http://schemas.microsoft.com/office/drawing/2014/main" id="{6B95F9C0-69A9-4A70-BAB0-F3FEF276125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94" name="Line 260">
          <a:extLst>
            <a:ext uri="{FF2B5EF4-FFF2-40B4-BE49-F238E27FC236}">
              <a16:creationId xmlns:a16="http://schemas.microsoft.com/office/drawing/2014/main" id="{015CB597-4A87-4158-8CDB-3E94D8F9C2F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95" name="Line 261">
          <a:extLst>
            <a:ext uri="{FF2B5EF4-FFF2-40B4-BE49-F238E27FC236}">
              <a16:creationId xmlns:a16="http://schemas.microsoft.com/office/drawing/2014/main" id="{B1365453-5E19-467D-9819-F6042FD0527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96" name="Line 262">
          <a:extLst>
            <a:ext uri="{FF2B5EF4-FFF2-40B4-BE49-F238E27FC236}">
              <a16:creationId xmlns:a16="http://schemas.microsoft.com/office/drawing/2014/main" id="{1AA69F88-BF84-4F79-B6DA-9DA4FFA6025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97" name="Line 263">
          <a:extLst>
            <a:ext uri="{FF2B5EF4-FFF2-40B4-BE49-F238E27FC236}">
              <a16:creationId xmlns:a16="http://schemas.microsoft.com/office/drawing/2014/main" id="{C91B3110-C794-43A5-82BE-D028F8E4B27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98" name="Line 264">
          <a:extLst>
            <a:ext uri="{FF2B5EF4-FFF2-40B4-BE49-F238E27FC236}">
              <a16:creationId xmlns:a16="http://schemas.microsoft.com/office/drawing/2014/main" id="{26996454-1ED6-4514-A83F-1A56E2EF912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499" name="Line 265">
          <a:extLst>
            <a:ext uri="{FF2B5EF4-FFF2-40B4-BE49-F238E27FC236}">
              <a16:creationId xmlns:a16="http://schemas.microsoft.com/office/drawing/2014/main" id="{61898D80-20F8-43FF-8D0C-9B6B061F471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00" name="Line 266">
          <a:extLst>
            <a:ext uri="{FF2B5EF4-FFF2-40B4-BE49-F238E27FC236}">
              <a16:creationId xmlns:a16="http://schemas.microsoft.com/office/drawing/2014/main" id="{C56266D0-E38C-4598-BCB0-56CF35F0B72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01" name="Line 267">
          <a:extLst>
            <a:ext uri="{FF2B5EF4-FFF2-40B4-BE49-F238E27FC236}">
              <a16:creationId xmlns:a16="http://schemas.microsoft.com/office/drawing/2014/main" id="{82935272-7EFB-43F7-94AC-B294A3882F2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02" name="Line 268">
          <a:extLst>
            <a:ext uri="{FF2B5EF4-FFF2-40B4-BE49-F238E27FC236}">
              <a16:creationId xmlns:a16="http://schemas.microsoft.com/office/drawing/2014/main" id="{ADC7DC71-B435-40C9-A036-5AA347312A5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03" name="Line 269">
          <a:extLst>
            <a:ext uri="{FF2B5EF4-FFF2-40B4-BE49-F238E27FC236}">
              <a16:creationId xmlns:a16="http://schemas.microsoft.com/office/drawing/2014/main" id="{6A9A5A84-9313-407A-B1A0-352A33B4BC9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04" name="Line 270">
          <a:extLst>
            <a:ext uri="{FF2B5EF4-FFF2-40B4-BE49-F238E27FC236}">
              <a16:creationId xmlns:a16="http://schemas.microsoft.com/office/drawing/2014/main" id="{63F1D842-9D21-41EE-999E-D538F389000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05" name="Line 271">
          <a:extLst>
            <a:ext uri="{FF2B5EF4-FFF2-40B4-BE49-F238E27FC236}">
              <a16:creationId xmlns:a16="http://schemas.microsoft.com/office/drawing/2014/main" id="{E60725A5-5308-4080-BCC3-65649EE4BD3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06" name="Line 272">
          <a:extLst>
            <a:ext uri="{FF2B5EF4-FFF2-40B4-BE49-F238E27FC236}">
              <a16:creationId xmlns:a16="http://schemas.microsoft.com/office/drawing/2014/main" id="{D45CD0FE-A5AF-4F77-AFC5-59347C5E263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07" name="Line 273">
          <a:extLst>
            <a:ext uri="{FF2B5EF4-FFF2-40B4-BE49-F238E27FC236}">
              <a16:creationId xmlns:a16="http://schemas.microsoft.com/office/drawing/2014/main" id="{80F48257-2E2E-448B-9C1B-200A8FB7A2E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08" name="Line 274">
          <a:extLst>
            <a:ext uri="{FF2B5EF4-FFF2-40B4-BE49-F238E27FC236}">
              <a16:creationId xmlns:a16="http://schemas.microsoft.com/office/drawing/2014/main" id="{CD9D47E0-63BE-441E-94EE-D5C555A2DBE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09" name="Line 275">
          <a:extLst>
            <a:ext uri="{FF2B5EF4-FFF2-40B4-BE49-F238E27FC236}">
              <a16:creationId xmlns:a16="http://schemas.microsoft.com/office/drawing/2014/main" id="{6BFDC1E9-961D-431B-A39D-CF583F16A07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10" name="Line 276">
          <a:extLst>
            <a:ext uri="{FF2B5EF4-FFF2-40B4-BE49-F238E27FC236}">
              <a16:creationId xmlns:a16="http://schemas.microsoft.com/office/drawing/2014/main" id="{78D1F213-2F0A-4FEE-97D5-FA052B78CB7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11" name="Line 277">
          <a:extLst>
            <a:ext uri="{FF2B5EF4-FFF2-40B4-BE49-F238E27FC236}">
              <a16:creationId xmlns:a16="http://schemas.microsoft.com/office/drawing/2014/main" id="{E1B73BA8-2C08-4B6C-8C54-8058ABEB750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12" name="Line 278">
          <a:extLst>
            <a:ext uri="{FF2B5EF4-FFF2-40B4-BE49-F238E27FC236}">
              <a16:creationId xmlns:a16="http://schemas.microsoft.com/office/drawing/2014/main" id="{C8BF2FAF-14D5-455C-9248-C322A62E423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13" name="Line 279">
          <a:extLst>
            <a:ext uri="{FF2B5EF4-FFF2-40B4-BE49-F238E27FC236}">
              <a16:creationId xmlns:a16="http://schemas.microsoft.com/office/drawing/2014/main" id="{819081DD-092B-4E3B-8E75-4DE6F38E012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14" name="Line 280">
          <a:extLst>
            <a:ext uri="{FF2B5EF4-FFF2-40B4-BE49-F238E27FC236}">
              <a16:creationId xmlns:a16="http://schemas.microsoft.com/office/drawing/2014/main" id="{6AD1EEA7-10E0-47B8-A61B-FB9D6E0B492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15" name="Line 281">
          <a:extLst>
            <a:ext uri="{FF2B5EF4-FFF2-40B4-BE49-F238E27FC236}">
              <a16:creationId xmlns:a16="http://schemas.microsoft.com/office/drawing/2014/main" id="{67197E63-34DF-4CC1-BBB9-B6DA77EECE7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16" name="Line 282">
          <a:extLst>
            <a:ext uri="{FF2B5EF4-FFF2-40B4-BE49-F238E27FC236}">
              <a16:creationId xmlns:a16="http://schemas.microsoft.com/office/drawing/2014/main" id="{9278D5C9-0608-49FF-8B2D-DC9C2E9E4C6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17" name="Line 283">
          <a:extLst>
            <a:ext uri="{FF2B5EF4-FFF2-40B4-BE49-F238E27FC236}">
              <a16:creationId xmlns:a16="http://schemas.microsoft.com/office/drawing/2014/main" id="{82FCC06D-08C9-4116-97CD-8FBC63D2039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18" name="Line 284">
          <a:extLst>
            <a:ext uri="{FF2B5EF4-FFF2-40B4-BE49-F238E27FC236}">
              <a16:creationId xmlns:a16="http://schemas.microsoft.com/office/drawing/2014/main" id="{4A99B60C-E80A-4A9C-96A0-35F3F551FDB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19" name="Line 285">
          <a:extLst>
            <a:ext uri="{FF2B5EF4-FFF2-40B4-BE49-F238E27FC236}">
              <a16:creationId xmlns:a16="http://schemas.microsoft.com/office/drawing/2014/main" id="{3AEE8F0C-CEF7-4BD0-91AB-49A9F534350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20" name="Line 286">
          <a:extLst>
            <a:ext uri="{FF2B5EF4-FFF2-40B4-BE49-F238E27FC236}">
              <a16:creationId xmlns:a16="http://schemas.microsoft.com/office/drawing/2014/main" id="{53EC0F1A-B1C1-4FF6-8016-3380CD702E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21" name="Line 287">
          <a:extLst>
            <a:ext uri="{FF2B5EF4-FFF2-40B4-BE49-F238E27FC236}">
              <a16:creationId xmlns:a16="http://schemas.microsoft.com/office/drawing/2014/main" id="{B976149C-3F07-49DB-9AB1-E2AA71CD02E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22" name="Line 288">
          <a:extLst>
            <a:ext uri="{FF2B5EF4-FFF2-40B4-BE49-F238E27FC236}">
              <a16:creationId xmlns:a16="http://schemas.microsoft.com/office/drawing/2014/main" id="{02484991-63E4-456F-A3F6-C29EB7D7572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23" name="Line 289">
          <a:extLst>
            <a:ext uri="{FF2B5EF4-FFF2-40B4-BE49-F238E27FC236}">
              <a16:creationId xmlns:a16="http://schemas.microsoft.com/office/drawing/2014/main" id="{002A1330-DCE5-4ED7-BBCB-40BA8C76364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24" name="Line 290">
          <a:extLst>
            <a:ext uri="{FF2B5EF4-FFF2-40B4-BE49-F238E27FC236}">
              <a16:creationId xmlns:a16="http://schemas.microsoft.com/office/drawing/2014/main" id="{17D7006B-1610-41A2-B20C-F95BE3079BF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25" name="Line 291">
          <a:extLst>
            <a:ext uri="{FF2B5EF4-FFF2-40B4-BE49-F238E27FC236}">
              <a16:creationId xmlns:a16="http://schemas.microsoft.com/office/drawing/2014/main" id="{3A9B4CF9-CB66-4A94-8B5D-30DD25D7D4A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26" name="Line 292">
          <a:extLst>
            <a:ext uri="{FF2B5EF4-FFF2-40B4-BE49-F238E27FC236}">
              <a16:creationId xmlns:a16="http://schemas.microsoft.com/office/drawing/2014/main" id="{34054446-08A5-4681-AC82-4C9533EF0CE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27" name="Line 293">
          <a:extLst>
            <a:ext uri="{FF2B5EF4-FFF2-40B4-BE49-F238E27FC236}">
              <a16:creationId xmlns:a16="http://schemas.microsoft.com/office/drawing/2014/main" id="{E5B567BE-4836-4912-A2D1-7E321C3D07D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28" name="Line 294">
          <a:extLst>
            <a:ext uri="{FF2B5EF4-FFF2-40B4-BE49-F238E27FC236}">
              <a16:creationId xmlns:a16="http://schemas.microsoft.com/office/drawing/2014/main" id="{0DE4BF7D-14EB-40AC-817D-850C762A9EE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29" name="Line 295">
          <a:extLst>
            <a:ext uri="{FF2B5EF4-FFF2-40B4-BE49-F238E27FC236}">
              <a16:creationId xmlns:a16="http://schemas.microsoft.com/office/drawing/2014/main" id="{4EFD9D31-71A3-4EF8-BC7A-1ACD4F31CDC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30" name="Line 296">
          <a:extLst>
            <a:ext uri="{FF2B5EF4-FFF2-40B4-BE49-F238E27FC236}">
              <a16:creationId xmlns:a16="http://schemas.microsoft.com/office/drawing/2014/main" id="{DA1E4750-053F-4694-A002-CB9C108C13B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31" name="Line 297">
          <a:extLst>
            <a:ext uri="{FF2B5EF4-FFF2-40B4-BE49-F238E27FC236}">
              <a16:creationId xmlns:a16="http://schemas.microsoft.com/office/drawing/2014/main" id="{1B876EA5-6E78-4D30-B502-B72145424D3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32" name="Line 298">
          <a:extLst>
            <a:ext uri="{FF2B5EF4-FFF2-40B4-BE49-F238E27FC236}">
              <a16:creationId xmlns:a16="http://schemas.microsoft.com/office/drawing/2014/main" id="{6FC3988F-982B-4397-A335-98C3A5B4B5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33" name="Line 299">
          <a:extLst>
            <a:ext uri="{FF2B5EF4-FFF2-40B4-BE49-F238E27FC236}">
              <a16:creationId xmlns:a16="http://schemas.microsoft.com/office/drawing/2014/main" id="{1A461A32-1ADF-47A9-93E1-8887B506221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34" name="Line 300">
          <a:extLst>
            <a:ext uri="{FF2B5EF4-FFF2-40B4-BE49-F238E27FC236}">
              <a16:creationId xmlns:a16="http://schemas.microsoft.com/office/drawing/2014/main" id="{55512243-93E9-4540-BD2D-3C868A2C9A9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35" name="Line 301">
          <a:extLst>
            <a:ext uri="{FF2B5EF4-FFF2-40B4-BE49-F238E27FC236}">
              <a16:creationId xmlns:a16="http://schemas.microsoft.com/office/drawing/2014/main" id="{EA598B92-AA7C-4302-A320-21C17BFD8E4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36" name="Line 302">
          <a:extLst>
            <a:ext uri="{FF2B5EF4-FFF2-40B4-BE49-F238E27FC236}">
              <a16:creationId xmlns:a16="http://schemas.microsoft.com/office/drawing/2014/main" id="{10014CF8-C6D0-412D-B76A-9CD4798D052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37" name="Line 303">
          <a:extLst>
            <a:ext uri="{FF2B5EF4-FFF2-40B4-BE49-F238E27FC236}">
              <a16:creationId xmlns:a16="http://schemas.microsoft.com/office/drawing/2014/main" id="{09760322-A394-4EBF-A080-6877023B30D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38" name="Line 304">
          <a:extLst>
            <a:ext uri="{FF2B5EF4-FFF2-40B4-BE49-F238E27FC236}">
              <a16:creationId xmlns:a16="http://schemas.microsoft.com/office/drawing/2014/main" id="{D4E67588-7D9A-4391-BBFC-9239B566636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39" name="Line 305">
          <a:extLst>
            <a:ext uri="{FF2B5EF4-FFF2-40B4-BE49-F238E27FC236}">
              <a16:creationId xmlns:a16="http://schemas.microsoft.com/office/drawing/2014/main" id="{A07AD7B0-9555-497E-995B-1E29A89929D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40" name="Line 306">
          <a:extLst>
            <a:ext uri="{FF2B5EF4-FFF2-40B4-BE49-F238E27FC236}">
              <a16:creationId xmlns:a16="http://schemas.microsoft.com/office/drawing/2014/main" id="{8341EA05-CD52-4CC5-AB29-AE70D24053F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41" name="Line 307">
          <a:extLst>
            <a:ext uri="{FF2B5EF4-FFF2-40B4-BE49-F238E27FC236}">
              <a16:creationId xmlns:a16="http://schemas.microsoft.com/office/drawing/2014/main" id="{6189A557-7B74-411F-9B48-96D745C2923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42" name="Line 308">
          <a:extLst>
            <a:ext uri="{FF2B5EF4-FFF2-40B4-BE49-F238E27FC236}">
              <a16:creationId xmlns:a16="http://schemas.microsoft.com/office/drawing/2014/main" id="{5D1D6437-076A-455A-BFC8-D6D2CAF40CC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43" name="Line 309">
          <a:extLst>
            <a:ext uri="{FF2B5EF4-FFF2-40B4-BE49-F238E27FC236}">
              <a16:creationId xmlns:a16="http://schemas.microsoft.com/office/drawing/2014/main" id="{99B78EF8-65F8-4A52-9C24-762A816308D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44" name="Line 310">
          <a:extLst>
            <a:ext uri="{FF2B5EF4-FFF2-40B4-BE49-F238E27FC236}">
              <a16:creationId xmlns:a16="http://schemas.microsoft.com/office/drawing/2014/main" id="{200D61CE-4029-489F-AC2B-183819D640A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45" name="Line 311">
          <a:extLst>
            <a:ext uri="{FF2B5EF4-FFF2-40B4-BE49-F238E27FC236}">
              <a16:creationId xmlns:a16="http://schemas.microsoft.com/office/drawing/2014/main" id="{83B62CE6-4C6E-4A0C-AFAC-20A4FBCC2BA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46" name="Line 312">
          <a:extLst>
            <a:ext uri="{FF2B5EF4-FFF2-40B4-BE49-F238E27FC236}">
              <a16:creationId xmlns:a16="http://schemas.microsoft.com/office/drawing/2014/main" id="{473E412A-4ABE-486D-A372-42FB802D4B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47" name="Line 313">
          <a:extLst>
            <a:ext uri="{FF2B5EF4-FFF2-40B4-BE49-F238E27FC236}">
              <a16:creationId xmlns:a16="http://schemas.microsoft.com/office/drawing/2014/main" id="{03B9BA58-B661-4097-AF6D-2AFB1FFC984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48" name="Line 314">
          <a:extLst>
            <a:ext uri="{FF2B5EF4-FFF2-40B4-BE49-F238E27FC236}">
              <a16:creationId xmlns:a16="http://schemas.microsoft.com/office/drawing/2014/main" id="{004CE954-7792-435B-8136-65FBB529B86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49" name="Line 315">
          <a:extLst>
            <a:ext uri="{FF2B5EF4-FFF2-40B4-BE49-F238E27FC236}">
              <a16:creationId xmlns:a16="http://schemas.microsoft.com/office/drawing/2014/main" id="{5CF1FC36-FC95-41C6-92E5-A44AF51715B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50" name="Line 316">
          <a:extLst>
            <a:ext uri="{FF2B5EF4-FFF2-40B4-BE49-F238E27FC236}">
              <a16:creationId xmlns:a16="http://schemas.microsoft.com/office/drawing/2014/main" id="{DF4A1B2E-1DCE-49B7-950F-7627C78B947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51" name="Line 317">
          <a:extLst>
            <a:ext uri="{FF2B5EF4-FFF2-40B4-BE49-F238E27FC236}">
              <a16:creationId xmlns:a16="http://schemas.microsoft.com/office/drawing/2014/main" id="{33999D23-E2CF-4EDD-8433-D169E456C3C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52" name="Line 318">
          <a:extLst>
            <a:ext uri="{FF2B5EF4-FFF2-40B4-BE49-F238E27FC236}">
              <a16:creationId xmlns:a16="http://schemas.microsoft.com/office/drawing/2014/main" id="{082C7873-0F10-4247-A728-19F72F74376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53" name="Line 319">
          <a:extLst>
            <a:ext uri="{FF2B5EF4-FFF2-40B4-BE49-F238E27FC236}">
              <a16:creationId xmlns:a16="http://schemas.microsoft.com/office/drawing/2014/main" id="{147A6D3F-E5E7-4910-BEAD-D8CEFD6CC6F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54" name="Line 320">
          <a:extLst>
            <a:ext uri="{FF2B5EF4-FFF2-40B4-BE49-F238E27FC236}">
              <a16:creationId xmlns:a16="http://schemas.microsoft.com/office/drawing/2014/main" id="{39AAA4DD-3A0A-4A49-B8C1-FE75DB04E17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55" name="Line 321">
          <a:extLst>
            <a:ext uri="{FF2B5EF4-FFF2-40B4-BE49-F238E27FC236}">
              <a16:creationId xmlns:a16="http://schemas.microsoft.com/office/drawing/2014/main" id="{0161C53A-B932-40F9-9BB1-8200FCE5E0A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56" name="Line 322">
          <a:extLst>
            <a:ext uri="{FF2B5EF4-FFF2-40B4-BE49-F238E27FC236}">
              <a16:creationId xmlns:a16="http://schemas.microsoft.com/office/drawing/2014/main" id="{C0B21C47-67CC-446C-813E-B52D1888A03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57" name="Line 323">
          <a:extLst>
            <a:ext uri="{FF2B5EF4-FFF2-40B4-BE49-F238E27FC236}">
              <a16:creationId xmlns:a16="http://schemas.microsoft.com/office/drawing/2014/main" id="{B86E8752-3570-4559-8280-76E26A6F259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58" name="Line 324">
          <a:extLst>
            <a:ext uri="{FF2B5EF4-FFF2-40B4-BE49-F238E27FC236}">
              <a16:creationId xmlns:a16="http://schemas.microsoft.com/office/drawing/2014/main" id="{6E6085C9-0D36-4554-804E-2524C9F6AA4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59" name="Line 325">
          <a:extLst>
            <a:ext uri="{FF2B5EF4-FFF2-40B4-BE49-F238E27FC236}">
              <a16:creationId xmlns:a16="http://schemas.microsoft.com/office/drawing/2014/main" id="{D7EAA2F2-38F3-4C07-A293-6F8226A5DEB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60" name="Line 326">
          <a:extLst>
            <a:ext uri="{FF2B5EF4-FFF2-40B4-BE49-F238E27FC236}">
              <a16:creationId xmlns:a16="http://schemas.microsoft.com/office/drawing/2014/main" id="{34AC0F3A-5D70-41ED-8932-638B9298477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61" name="Line 327">
          <a:extLst>
            <a:ext uri="{FF2B5EF4-FFF2-40B4-BE49-F238E27FC236}">
              <a16:creationId xmlns:a16="http://schemas.microsoft.com/office/drawing/2014/main" id="{7D9CC456-13EC-4636-AA6B-F2E0A58AE4A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62" name="Line 328">
          <a:extLst>
            <a:ext uri="{FF2B5EF4-FFF2-40B4-BE49-F238E27FC236}">
              <a16:creationId xmlns:a16="http://schemas.microsoft.com/office/drawing/2014/main" id="{0CBC1B9C-FB18-4B22-A49B-816D289506B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63" name="Line 329">
          <a:extLst>
            <a:ext uri="{FF2B5EF4-FFF2-40B4-BE49-F238E27FC236}">
              <a16:creationId xmlns:a16="http://schemas.microsoft.com/office/drawing/2014/main" id="{43669444-398D-4CBE-ADC1-A61E4ECD759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64" name="Line 330">
          <a:extLst>
            <a:ext uri="{FF2B5EF4-FFF2-40B4-BE49-F238E27FC236}">
              <a16:creationId xmlns:a16="http://schemas.microsoft.com/office/drawing/2014/main" id="{C1A4E29B-6297-44AD-80AB-0E9D915F4E6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65" name="Line 331">
          <a:extLst>
            <a:ext uri="{FF2B5EF4-FFF2-40B4-BE49-F238E27FC236}">
              <a16:creationId xmlns:a16="http://schemas.microsoft.com/office/drawing/2014/main" id="{069B5544-50ED-4B9B-8A3F-470F6F3A91D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66" name="Line 332">
          <a:extLst>
            <a:ext uri="{FF2B5EF4-FFF2-40B4-BE49-F238E27FC236}">
              <a16:creationId xmlns:a16="http://schemas.microsoft.com/office/drawing/2014/main" id="{25FA3A3E-955F-47EC-A6A3-79541A6951F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67" name="Line 333">
          <a:extLst>
            <a:ext uri="{FF2B5EF4-FFF2-40B4-BE49-F238E27FC236}">
              <a16:creationId xmlns:a16="http://schemas.microsoft.com/office/drawing/2014/main" id="{05FE1599-CB7F-4FCE-84FA-F97F01C404F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68" name="Line 334">
          <a:extLst>
            <a:ext uri="{FF2B5EF4-FFF2-40B4-BE49-F238E27FC236}">
              <a16:creationId xmlns:a16="http://schemas.microsoft.com/office/drawing/2014/main" id="{F676F236-B074-4285-9837-52104ABD63D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69" name="Line 335">
          <a:extLst>
            <a:ext uri="{FF2B5EF4-FFF2-40B4-BE49-F238E27FC236}">
              <a16:creationId xmlns:a16="http://schemas.microsoft.com/office/drawing/2014/main" id="{5204B635-F058-4F55-8836-89958FA3163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70" name="Line 336">
          <a:extLst>
            <a:ext uri="{FF2B5EF4-FFF2-40B4-BE49-F238E27FC236}">
              <a16:creationId xmlns:a16="http://schemas.microsoft.com/office/drawing/2014/main" id="{75207980-F595-4EF0-B2A2-3B751CFD201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71" name="Line 337">
          <a:extLst>
            <a:ext uri="{FF2B5EF4-FFF2-40B4-BE49-F238E27FC236}">
              <a16:creationId xmlns:a16="http://schemas.microsoft.com/office/drawing/2014/main" id="{20CF1FD1-3183-4C1B-9240-1C2D1AD69E4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72" name="Line 338">
          <a:extLst>
            <a:ext uri="{FF2B5EF4-FFF2-40B4-BE49-F238E27FC236}">
              <a16:creationId xmlns:a16="http://schemas.microsoft.com/office/drawing/2014/main" id="{630655AE-9B3A-4C91-93B2-E4DCE3CC6C8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73" name="Line 339">
          <a:extLst>
            <a:ext uri="{FF2B5EF4-FFF2-40B4-BE49-F238E27FC236}">
              <a16:creationId xmlns:a16="http://schemas.microsoft.com/office/drawing/2014/main" id="{0E11E532-AF7C-4EF2-8DAC-63FDE372CAE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74" name="Line 340">
          <a:extLst>
            <a:ext uri="{FF2B5EF4-FFF2-40B4-BE49-F238E27FC236}">
              <a16:creationId xmlns:a16="http://schemas.microsoft.com/office/drawing/2014/main" id="{E478E3A5-85DD-415E-BB98-E62CEA3DB7B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75" name="Line 341">
          <a:extLst>
            <a:ext uri="{FF2B5EF4-FFF2-40B4-BE49-F238E27FC236}">
              <a16:creationId xmlns:a16="http://schemas.microsoft.com/office/drawing/2014/main" id="{CC32E4E9-519B-4545-81E0-B26E332F688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76" name="Line 342">
          <a:extLst>
            <a:ext uri="{FF2B5EF4-FFF2-40B4-BE49-F238E27FC236}">
              <a16:creationId xmlns:a16="http://schemas.microsoft.com/office/drawing/2014/main" id="{9F5DCD3D-E807-4FB5-B910-203E16BC539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77" name="Line 343">
          <a:extLst>
            <a:ext uri="{FF2B5EF4-FFF2-40B4-BE49-F238E27FC236}">
              <a16:creationId xmlns:a16="http://schemas.microsoft.com/office/drawing/2014/main" id="{E26B3095-2476-44ED-AFF9-525B47F5733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78" name="Line 344">
          <a:extLst>
            <a:ext uri="{FF2B5EF4-FFF2-40B4-BE49-F238E27FC236}">
              <a16:creationId xmlns:a16="http://schemas.microsoft.com/office/drawing/2014/main" id="{4E5B15F9-1E5C-4A5B-ACFA-B690E5F8EDB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79" name="Line 345">
          <a:extLst>
            <a:ext uri="{FF2B5EF4-FFF2-40B4-BE49-F238E27FC236}">
              <a16:creationId xmlns:a16="http://schemas.microsoft.com/office/drawing/2014/main" id="{E008DCA4-4EA7-4522-8EC3-EAB3BA3F3BB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80" name="Line 346">
          <a:extLst>
            <a:ext uri="{FF2B5EF4-FFF2-40B4-BE49-F238E27FC236}">
              <a16:creationId xmlns:a16="http://schemas.microsoft.com/office/drawing/2014/main" id="{A505E162-6C48-4515-A8AC-9586B8C7728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81" name="Line 347">
          <a:extLst>
            <a:ext uri="{FF2B5EF4-FFF2-40B4-BE49-F238E27FC236}">
              <a16:creationId xmlns:a16="http://schemas.microsoft.com/office/drawing/2014/main" id="{DDBDD1E4-1551-4A17-96EB-2B7DBFEE660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82" name="Line 348">
          <a:extLst>
            <a:ext uri="{FF2B5EF4-FFF2-40B4-BE49-F238E27FC236}">
              <a16:creationId xmlns:a16="http://schemas.microsoft.com/office/drawing/2014/main" id="{27B27BBE-2BE3-45F0-BCAA-746900D7BE9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83" name="Line 349">
          <a:extLst>
            <a:ext uri="{FF2B5EF4-FFF2-40B4-BE49-F238E27FC236}">
              <a16:creationId xmlns:a16="http://schemas.microsoft.com/office/drawing/2014/main" id="{964D6FC0-D8A2-4D84-B4BE-C309FAB9AAC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84" name="Line 350">
          <a:extLst>
            <a:ext uri="{FF2B5EF4-FFF2-40B4-BE49-F238E27FC236}">
              <a16:creationId xmlns:a16="http://schemas.microsoft.com/office/drawing/2014/main" id="{5B8EB18C-DC98-4357-B2BD-E049273AD15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85" name="Line 351">
          <a:extLst>
            <a:ext uri="{FF2B5EF4-FFF2-40B4-BE49-F238E27FC236}">
              <a16:creationId xmlns:a16="http://schemas.microsoft.com/office/drawing/2014/main" id="{7C254F09-28FE-48EA-BA6B-4213E086AB2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86" name="Line 352">
          <a:extLst>
            <a:ext uri="{FF2B5EF4-FFF2-40B4-BE49-F238E27FC236}">
              <a16:creationId xmlns:a16="http://schemas.microsoft.com/office/drawing/2014/main" id="{63D9D641-11E3-4C16-9413-B85E636C7BF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87" name="Line 353">
          <a:extLst>
            <a:ext uri="{FF2B5EF4-FFF2-40B4-BE49-F238E27FC236}">
              <a16:creationId xmlns:a16="http://schemas.microsoft.com/office/drawing/2014/main" id="{9093C9C4-9286-4475-947E-777C8DC9A68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88" name="Line 354">
          <a:extLst>
            <a:ext uri="{FF2B5EF4-FFF2-40B4-BE49-F238E27FC236}">
              <a16:creationId xmlns:a16="http://schemas.microsoft.com/office/drawing/2014/main" id="{1F92EE66-C429-41BA-B608-98F510837C2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89" name="Line 355">
          <a:extLst>
            <a:ext uri="{FF2B5EF4-FFF2-40B4-BE49-F238E27FC236}">
              <a16:creationId xmlns:a16="http://schemas.microsoft.com/office/drawing/2014/main" id="{769B72A1-A760-4EDE-9E4C-E133777BC2A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90" name="Line 356">
          <a:extLst>
            <a:ext uri="{FF2B5EF4-FFF2-40B4-BE49-F238E27FC236}">
              <a16:creationId xmlns:a16="http://schemas.microsoft.com/office/drawing/2014/main" id="{AC941A66-3C05-4708-A031-5725FC45392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91" name="Line 358">
          <a:extLst>
            <a:ext uri="{FF2B5EF4-FFF2-40B4-BE49-F238E27FC236}">
              <a16:creationId xmlns:a16="http://schemas.microsoft.com/office/drawing/2014/main" id="{80E4A5CE-4995-4115-84BF-2F65060F655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92" name="Line 359">
          <a:extLst>
            <a:ext uri="{FF2B5EF4-FFF2-40B4-BE49-F238E27FC236}">
              <a16:creationId xmlns:a16="http://schemas.microsoft.com/office/drawing/2014/main" id="{D85CA800-7DDF-44F5-9BEF-54CA49DC8CC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93" name="Line 360">
          <a:extLst>
            <a:ext uri="{FF2B5EF4-FFF2-40B4-BE49-F238E27FC236}">
              <a16:creationId xmlns:a16="http://schemas.microsoft.com/office/drawing/2014/main" id="{C26EAFA5-DF05-4287-BEB9-DFC761E46CA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94" name="Line 361">
          <a:extLst>
            <a:ext uri="{FF2B5EF4-FFF2-40B4-BE49-F238E27FC236}">
              <a16:creationId xmlns:a16="http://schemas.microsoft.com/office/drawing/2014/main" id="{E65D96F0-79A5-4BAE-9EE4-4FEA9A96AAA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95" name="Line 362">
          <a:extLst>
            <a:ext uri="{FF2B5EF4-FFF2-40B4-BE49-F238E27FC236}">
              <a16:creationId xmlns:a16="http://schemas.microsoft.com/office/drawing/2014/main" id="{A9D2EBD0-72FF-4600-87A1-5FF49DEBD92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96" name="Line 363">
          <a:extLst>
            <a:ext uri="{FF2B5EF4-FFF2-40B4-BE49-F238E27FC236}">
              <a16:creationId xmlns:a16="http://schemas.microsoft.com/office/drawing/2014/main" id="{738AAA43-57DC-437D-8755-1957F2D65B2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97" name="Line 364">
          <a:extLst>
            <a:ext uri="{FF2B5EF4-FFF2-40B4-BE49-F238E27FC236}">
              <a16:creationId xmlns:a16="http://schemas.microsoft.com/office/drawing/2014/main" id="{D1215D38-8279-4ECB-842C-6795CA82611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98" name="Line 365">
          <a:extLst>
            <a:ext uri="{FF2B5EF4-FFF2-40B4-BE49-F238E27FC236}">
              <a16:creationId xmlns:a16="http://schemas.microsoft.com/office/drawing/2014/main" id="{B7F0512F-1B1F-4ACB-8864-AA1EDB33767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5599" name="Line 366">
          <a:extLst>
            <a:ext uri="{FF2B5EF4-FFF2-40B4-BE49-F238E27FC236}">
              <a16:creationId xmlns:a16="http://schemas.microsoft.com/office/drawing/2014/main" id="{9E16FD85-EC4F-4B4C-9CE2-BB4008FB018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44" name="Line 367">
          <a:extLst>
            <a:ext uri="{FF2B5EF4-FFF2-40B4-BE49-F238E27FC236}">
              <a16:creationId xmlns:a16="http://schemas.microsoft.com/office/drawing/2014/main" id="{0F86B5E1-F4FF-4FDD-9BDB-E8BA9E2ED6A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45" name="Line 368">
          <a:extLst>
            <a:ext uri="{FF2B5EF4-FFF2-40B4-BE49-F238E27FC236}">
              <a16:creationId xmlns:a16="http://schemas.microsoft.com/office/drawing/2014/main" id="{EDF80DA5-354C-48DD-A6A4-50A4C45FF6B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46" name="Line 369">
          <a:extLst>
            <a:ext uri="{FF2B5EF4-FFF2-40B4-BE49-F238E27FC236}">
              <a16:creationId xmlns:a16="http://schemas.microsoft.com/office/drawing/2014/main" id="{3372E572-9679-4F68-9013-F1379883886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47" name="Line 370">
          <a:extLst>
            <a:ext uri="{FF2B5EF4-FFF2-40B4-BE49-F238E27FC236}">
              <a16:creationId xmlns:a16="http://schemas.microsoft.com/office/drawing/2014/main" id="{DEA4107E-AD88-4991-8F73-40DBA9D22D1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48" name="Line 371">
          <a:extLst>
            <a:ext uri="{FF2B5EF4-FFF2-40B4-BE49-F238E27FC236}">
              <a16:creationId xmlns:a16="http://schemas.microsoft.com/office/drawing/2014/main" id="{AF320AC3-C345-47C9-9CDF-E63AE07E973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49" name="Line 372">
          <a:extLst>
            <a:ext uri="{FF2B5EF4-FFF2-40B4-BE49-F238E27FC236}">
              <a16:creationId xmlns:a16="http://schemas.microsoft.com/office/drawing/2014/main" id="{7A1405F6-84AC-417D-ADF6-1D3078E5F43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50" name="Line 373">
          <a:extLst>
            <a:ext uri="{FF2B5EF4-FFF2-40B4-BE49-F238E27FC236}">
              <a16:creationId xmlns:a16="http://schemas.microsoft.com/office/drawing/2014/main" id="{07053FB2-51F8-4D8A-859D-6848E0D2E9E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51" name="Line 374">
          <a:extLst>
            <a:ext uri="{FF2B5EF4-FFF2-40B4-BE49-F238E27FC236}">
              <a16:creationId xmlns:a16="http://schemas.microsoft.com/office/drawing/2014/main" id="{AD37B63D-4B14-4390-BC51-C92B0F55593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52" name="Line 375">
          <a:extLst>
            <a:ext uri="{FF2B5EF4-FFF2-40B4-BE49-F238E27FC236}">
              <a16:creationId xmlns:a16="http://schemas.microsoft.com/office/drawing/2014/main" id="{91575B80-5359-4A5B-987A-5104B7DC062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53" name="Line 376">
          <a:extLst>
            <a:ext uri="{FF2B5EF4-FFF2-40B4-BE49-F238E27FC236}">
              <a16:creationId xmlns:a16="http://schemas.microsoft.com/office/drawing/2014/main" id="{689CD1E5-218D-41AA-BAB2-3C05F7B6EF9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54" name="Line 377">
          <a:extLst>
            <a:ext uri="{FF2B5EF4-FFF2-40B4-BE49-F238E27FC236}">
              <a16:creationId xmlns:a16="http://schemas.microsoft.com/office/drawing/2014/main" id="{7D2D5D82-9143-419B-84FF-942407CB85C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55" name="Line 378">
          <a:extLst>
            <a:ext uri="{FF2B5EF4-FFF2-40B4-BE49-F238E27FC236}">
              <a16:creationId xmlns:a16="http://schemas.microsoft.com/office/drawing/2014/main" id="{4CAEBE61-4E98-4606-92B7-164DCE510CE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56" name="Line 379">
          <a:extLst>
            <a:ext uri="{FF2B5EF4-FFF2-40B4-BE49-F238E27FC236}">
              <a16:creationId xmlns:a16="http://schemas.microsoft.com/office/drawing/2014/main" id="{CD7A6BFE-6BE3-482D-972C-A9E443C818D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57" name="Line 380">
          <a:extLst>
            <a:ext uri="{FF2B5EF4-FFF2-40B4-BE49-F238E27FC236}">
              <a16:creationId xmlns:a16="http://schemas.microsoft.com/office/drawing/2014/main" id="{839526ED-13A6-4B2B-AC02-7A373740A92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58" name="Line 381">
          <a:extLst>
            <a:ext uri="{FF2B5EF4-FFF2-40B4-BE49-F238E27FC236}">
              <a16:creationId xmlns:a16="http://schemas.microsoft.com/office/drawing/2014/main" id="{D0103E9A-5604-4EB4-8C1A-9E3E2443DDC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59" name="Line 382">
          <a:extLst>
            <a:ext uri="{FF2B5EF4-FFF2-40B4-BE49-F238E27FC236}">
              <a16:creationId xmlns:a16="http://schemas.microsoft.com/office/drawing/2014/main" id="{7CADBDF7-D945-43A1-85D5-3005FE46CC4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60" name="Line 383">
          <a:extLst>
            <a:ext uri="{FF2B5EF4-FFF2-40B4-BE49-F238E27FC236}">
              <a16:creationId xmlns:a16="http://schemas.microsoft.com/office/drawing/2014/main" id="{D310F841-243C-4063-BD5A-6BFD0B129C5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61" name="Line 384">
          <a:extLst>
            <a:ext uri="{FF2B5EF4-FFF2-40B4-BE49-F238E27FC236}">
              <a16:creationId xmlns:a16="http://schemas.microsoft.com/office/drawing/2014/main" id="{BBA281D1-C0EF-42DE-B3FB-C3681BE6F7A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62" name="Line 385">
          <a:extLst>
            <a:ext uri="{FF2B5EF4-FFF2-40B4-BE49-F238E27FC236}">
              <a16:creationId xmlns:a16="http://schemas.microsoft.com/office/drawing/2014/main" id="{F0EE69A5-CABA-4F93-8D2C-8336D11AA89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63" name="Line 386">
          <a:extLst>
            <a:ext uri="{FF2B5EF4-FFF2-40B4-BE49-F238E27FC236}">
              <a16:creationId xmlns:a16="http://schemas.microsoft.com/office/drawing/2014/main" id="{6D7A8C25-DCE6-448E-991D-F9CB47FD0D9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64" name="Line 387">
          <a:extLst>
            <a:ext uri="{FF2B5EF4-FFF2-40B4-BE49-F238E27FC236}">
              <a16:creationId xmlns:a16="http://schemas.microsoft.com/office/drawing/2014/main" id="{9E49B484-7160-4BB0-88BC-8AEE1ADBDAA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65" name="Line 388">
          <a:extLst>
            <a:ext uri="{FF2B5EF4-FFF2-40B4-BE49-F238E27FC236}">
              <a16:creationId xmlns:a16="http://schemas.microsoft.com/office/drawing/2014/main" id="{965D63F3-4121-4C67-9B49-AE56B4C2460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66" name="Line 389">
          <a:extLst>
            <a:ext uri="{FF2B5EF4-FFF2-40B4-BE49-F238E27FC236}">
              <a16:creationId xmlns:a16="http://schemas.microsoft.com/office/drawing/2014/main" id="{DDF18191-DE7D-4267-BD27-51F0D063B52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67" name="Line 390">
          <a:extLst>
            <a:ext uri="{FF2B5EF4-FFF2-40B4-BE49-F238E27FC236}">
              <a16:creationId xmlns:a16="http://schemas.microsoft.com/office/drawing/2014/main" id="{723EBC59-CA80-4400-A609-15B8DFA95F1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68" name="Line 391">
          <a:extLst>
            <a:ext uri="{FF2B5EF4-FFF2-40B4-BE49-F238E27FC236}">
              <a16:creationId xmlns:a16="http://schemas.microsoft.com/office/drawing/2014/main" id="{7F64321A-EF59-423A-AAE2-3D218B5A582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69" name="Line 392">
          <a:extLst>
            <a:ext uri="{FF2B5EF4-FFF2-40B4-BE49-F238E27FC236}">
              <a16:creationId xmlns:a16="http://schemas.microsoft.com/office/drawing/2014/main" id="{D5A2FFE3-17AD-4535-8995-91736D26226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70" name="Line 393">
          <a:extLst>
            <a:ext uri="{FF2B5EF4-FFF2-40B4-BE49-F238E27FC236}">
              <a16:creationId xmlns:a16="http://schemas.microsoft.com/office/drawing/2014/main" id="{C26A1F08-ED3D-42AD-9F67-93D1F103562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71" name="Line 394">
          <a:extLst>
            <a:ext uri="{FF2B5EF4-FFF2-40B4-BE49-F238E27FC236}">
              <a16:creationId xmlns:a16="http://schemas.microsoft.com/office/drawing/2014/main" id="{E62BD54F-CF6C-45B2-A102-A0414442B5A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72" name="Line 395">
          <a:extLst>
            <a:ext uri="{FF2B5EF4-FFF2-40B4-BE49-F238E27FC236}">
              <a16:creationId xmlns:a16="http://schemas.microsoft.com/office/drawing/2014/main" id="{3C7D9FC4-C333-478D-83B0-304DC80C567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73" name="Line 396">
          <a:extLst>
            <a:ext uri="{FF2B5EF4-FFF2-40B4-BE49-F238E27FC236}">
              <a16:creationId xmlns:a16="http://schemas.microsoft.com/office/drawing/2014/main" id="{4A8A70EF-53A5-4F87-BE2B-8BF711A1FB3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74" name="Line 397">
          <a:extLst>
            <a:ext uri="{FF2B5EF4-FFF2-40B4-BE49-F238E27FC236}">
              <a16:creationId xmlns:a16="http://schemas.microsoft.com/office/drawing/2014/main" id="{BC512AD3-F6FF-4D83-9BB5-F7E1FC7B59B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75" name="Line 398">
          <a:extLst>
            <a:ext uri="{FF2B5EF4-FFF2-40B4-BE49-F238E27FC236}">
              <a16:creationId xmlns:a16="http://schemas.microsoft.com/office/drawing/2014/main" id="{46631579-9679-46C9-A1AC-90774B9A251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76" name="Line 399">
          <a:extLst>
            <a:ext uri="{FF2B5EF4-FFF2-40B4-BE49-F238E27FC236}">
              <a16:creationId xmlns:a16="http://schemas.microsoft.com/office/drawing/2014/main" id="{DDDB77FB-82CC-4193-BC91-4ADDD184CFD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77" name="Line 400">
          <a:extLst>
            <a:ext uri="{FF2B5EF4-FFF2-40B4-BE49-F238E27FC236}">
              <a16:creationId xmlns:a16="http://schemas.microsoft.com/office/drawing/2014/main" id="{77F3C6FF-C15F-4C5C-BBD8-1CF11B04026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78" name="Line 401">
          <a:extLst>
            <a:ext uri="{FF2B5EF4-FFF2-40B4-BE49-F238E27FC236}">
              <a16:creationId xmlns:a16="http://schemas.microsoft.com/office/drawing/2014/main" id="{B57463A9-21D7-4905-843A-40437B9256D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79" name="Line 402">
          <a:extLst>
            <a:ext uri="{FF2B5EF4-FFF2-40B4-BE49-F238E27FC236}">
              <a16:creationId xmlns:a16="http://schemas.microsoft.com/office/drawing/2014/main" id="{12DC6723-5A70-4567-9186-03869EF10F4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80" name="Line 404">
          <a:extLst>
            <a:ext uri="{FF2B5EF4-FFF2-40B4-BE49-F238E27FC236}">
              <a16:creationId xmlns:a16="http://schemas.microsoft.com/office/drawing/2014/main" id="{AAA35400-891F-4085-B5B4-687608FA567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81" name="Line 405">
          <a:extLst>
            <a:ext uri="{FF2B5EF4-FFF2-40B4-BE49-F238E27FC236}">
              <a16:creationId xmlns:a16="http://schemas.microsoft.com/office/drawing/2014/main" id="{55EAAB17-095D-4308-8321-3E3F44E0DC6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82" name="Line 406">
          <a:extLst>
            <a:ext uri="{FF2B5EF4-FFF2-40B4-BE49-F238E27FC236}">
              <a16:creationId xmlns:a16="http://schemas.microsoft.com/office/drawing/2014/main" id="{E8C5F0FA-37D8-48AA-9180-746A7A9A7FA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83" name="Line 407">
          <a:extLst>
            <a:ext uri="{FF2B5EF4-FFF2-40B4-BE49-F238E27FC236}">
              <a16:creationId xmlns:a16="http://schemas.microsoft.com/office/drawing/2014/main" id="{CA94B39A-A96E-4C71-8633-5FCC79F2075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84" name="Line 408">
          <a:extLst>
            <a:ext uri="{FF2B5EF4-FFF2-40B4-BE49-F238E27FC236}">
              <a16:creationId xmlns:a16="http://schemas.microsoft.com/office/drawing/2014/main" id="{54717351-0317-41D1-AABA-DB22EAB719A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85" name="Line 409">
          <a:extLst>
            <a:ext uri="{FF2B5EF4-FFF2-40B4-BE49-F238E27FC236}">
              <a16:creationId xmlns:a16="http://schemas.microsoft.com/office/drawing/2014/main" id="{2EB4438D-95A4-43F4-85CE-3170EA81A4D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86" name="Line 410">
          <a:extLst>
            <a:ext uri="{FF2B5EF4-FFF2-40B4-BE49-F238E27FC236}">
              <a16:creationId xmlns:a16="http://schemas.microsoft.com/office/drawing/2014/main" id="{E6BA7628-F81A-408F-80B9-4D5E679FA47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87" name="Line 411">
          <a:extLst>
            <a:ext uri="{FF2B5EF4-FFF2-40B4-BE49-F238E27FC236}">
              <a16:creationId xmlns:a16="http://schemas.microsoft.com/office/drawing/2014/main" id="{5F49A741-6B11-48D5-8014-98B970C3807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88" name="Line 412">
          <a:extLst>
            <a:ext uri="{FF2B5EF4-FFF2-40B4-BE49-F238E27FC236}">
              <a16:creationId xmlns:a16="http://schemas.microsoft.com/office/drawing/2014/main" id="{753C2749-1EB2-48A8-8480-F9BE36A1C30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89" name="Line 413">
          <a:extLst>
            <a:ext uri="{FF2B5EF4-FFF2-40B4-BE49-F238E27FC236}">
              <a16:creationId xmlns:a16="http://schemas.microsoft.com/office/drawing/2014/main" id="{D6E00D01-8B36-4B78-A959-3FEBF553241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90" name="Line 414">
          <a:extLst>
            <a:ext uri="{FF2B5EF4-FFF2-40B4-BE49-F238E27FC236}">
              <a16:creationId xmlns:a16="http://schemas.microsoft.com/office/drawing/2014/main" id="{C0202A15-2FE6-4A51-8C77-33C076BA3F5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91" name="Line 415">
          <a:extLst>
            <a:ext uri="{FF2B5EF4-FFF2-40B4-BE49-F238E27FC236}">
              <a16:creationId xmlns:a16="http://schemas.microsoft.com/office/drawing/2014/main" id="{4415578B-D15B-4872-9718-9B900B6ADFD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92" name="Line 416">
          <a:extLst>
            <a:ext uri="{FF2B5EF4-FFF2-40B4-BE49-F238E27FC236}">
              <a16:creationId xmlns:a16="http://schemas.microsoft.com/office/drawing/2014/main" id="{E15A638C-8CBC-46F7-B72A-8EB68E206C4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93" name="Line 417">
          <a:extLst>
            <a:ext uri="{FF2B5EF4-FFF2-40B4-BE49-F238E27FC236}">
              <a16:creationId xmlns:a16="http://schemas.microsoft.com/office/drawing/2014/main" id="{99D0740A-C12C-4CF9-BBE7-FDD4E9FC5EF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94" name="Line 418">
          <a:extLst>
            <a:ext uri="{FF2B5EF4-FFF2-40B4-BE49-F238E27FC236}">
              <a16:creationId xmlns:a16="http://schemas.microsoft.com/office/drawing/2014/main" id="{40F40ACD-1A8D-4C43-B278-18A50B8867B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95" name="Line 419">
          <a:extLst>
            <a:ext uri="{FF2B5EF4-FFF2-40B4-BE49-F238E27FC236}">
              <a16:creationId xmlns:a16="http://schemas.microsoft.com/office/drawing/2014/main" id="{E64F3DC6-78A1-4EF1-8D8E-75A4BB23E9F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96" name="Line 420">
          <a:extLst>
            <a:ext uri="{FF2B5EF4-FFF2-40B4-BE49-F238E27FC236}">
              <a16:creationId xmlns:a16="http://schemas.microsoft.com/office/drawing/2014/main" id="{E1ADF3DD-0747-46A9-9FAB-800E72DC8C2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97" name="Line 421">
          <a:extLst>
            <a:ext uri="{FF2B5EF4-FFF2-40B4-BE49-F238E27FC236}">
              <a16:creationId xmlns:a16="http://schemas.microsoft.com/office/drawing/2014/main" id="{C1BA36E9-3339-40E4-BD73-E2F94A19A1A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98" name="Line 422">
          <a:extLst>
            <a:ext uri="{FF2B5EF4-FFF2-40B4-BE49-F238E27FC236}">
              <a16:creationId xmlns:a16="http://schemas.microsoft.com/office/drawing/2014/main" id="{4DC03809-596A-4270-80D0-16D3FB9CDE1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799" name="Line 423">
          <a:extLst>
            <a:ext uri="{FF2B5EF4-FFF2-40B4-BE49-F238E27FC236}">
              <a16:creationId xmlns:a16="http://schemas.microsoft.com/office/drawing/2014/main" id="{0C576470-852B-4BBD-9DFA-65B10B6E39C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00" name="Line 424">
          <a:extLst>
            <a:ext uri="{FF2B5EF4-FFF2-40B4-BE49-F238E27FC236}">
              <a16:creationId xmlns:a16="http://schemas.microsoft.com/office/drawing/2014/main" id="{89062835-5692-4719-87C4-29252D48A46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01" name="Line 425">
          <a:extLst>
            <a:ext uri="{FF2B5EF4-FFF2-40B4-BE49-F238E27FC236}">
              <a16:creationId xmlns:a16="http://schemas.microsoft.com/office/drawing/2014/main" id="{0B097540-503D-4FFD-8949-9BC38B4CF70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02" name="Line 426">
          <a:extLst>
            <a:ext uri="{FF2B5EF4-FFF2-40B4-BE49-F238E27FC236}">
              <a16:creationId xmlns:a16="http://schemas.microsoft.com/office/drawing/2014/main" id="{979C318C-057C-4C4D-A702-14616F526ED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03" name="Line 427">
          <a:extLst>
            <a:ext uri="{FF2B5EF4-FFF2-40B4-BE49-F238E27FC236}">
              <a16:creationId xmlns:a16="http://schemas.microsoft.com/office/drawing/2014/main" id="{B9EE46B3-F67B-4186-9DBB-8CD31D3B2EB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04" name="Line 428">
          <a:extLst>
            <a:ext uri="{FF2B5EF4-FFF2-40B4-BE49-F238E27FC236}">
              <a16:creationId xmlns:a16="http://schemas.microsoft.com/office/drawing/2014/main" id="{D877C082-A73E-4558-98C3-6FAFDA518CC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05" name="Line 429">
          <a:extLst>
            <a:ext uri="{FF2B5EF4-FFF2-40B4-BE49-F238E27FC236}">
              <a16:creationId xmlns:a16="http://schemas.microsoft.com/office/drawing/2014/main" id="{8068CBF8-04C4-47D7-97EA-AB8D27A8DC7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06" name="Line 430">
          <a:extLst>
            <a:ext uri="{FF2B5EF4-FFF2-40B4-BE49-F238E27FC236}">
              <a16:creationId xmlns:a16="http://schemas.microsoft.com/office/drawing/2014/main" id="{58F9DD69-0256-4EC3-8F54-CFE4C745C6B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07" name="Line 431">
          <a:extLst>
            <a:ext uri="{FF2B5EF4-FFF2-40B4-BE49-F238E27FC236}">
              <a16:creationId xmlns:a16="http://schemas.microsoft.com/office/drawing/2014/main" id="{2A1BB8EF-15A5-4FB4-984A-E1D5DD832E2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08" name="Line 432">
          <a:extLst>
            <a:ext uri="{FF2B5EF4-FFF2-40B4-BE49-F238E27FC236}">
              <a16:creationId xmlns:a16="http://schemas.microsoft.com/office/drawing/2014/main" id="{36539E32-0969-4B6C-A756-02CF8B8157A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09" name="Line 433">
          <a:extLst>
            <a:ext uri="{FF2B5EF4-FFF2-40B4-BE49-F238E27FC236}">
              <a16:creationId xmlns:a16="http://schemas.microsoft.com/office/drawing/2014/main" id="{A926AA2C-0737-422B-B486-642C5CDC4D4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10" name="Line 434">
          <a:extLst>
            <a:ext uri="{FF2B5EF4-FFF2-40B4-BE49-F238E27FC236}">
              <a16:creationId xmlns:a16="http://schemas.microsoft.com/office/drawing/2014/main" id="{E2A67A6D-FDE6-4E1B-8FAB-4221F41CF34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11" name="Line 435">
          <a:extLst>
            <a:ext uri="{FF2B5EF4-FFF2-40B4-BE49-F238E27FC236}">
              <a16:creationId xmlns:a16="http://schemas.microsoft.com/office/drawing/2014/main" id="{A3A57D23-63EE-4888-BF4E-F62EB80F483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12" name="Line 436">
          <a:extLst>
            <a:ext uri="{FF2B5EF4-FFF2-40B4-BE49-F238E27FC236}">
              <a16:creationId xmlns:a16="http://schemas.microsoft.com/office/drawing/2014/main" id="{FC048460-CBBC-489D-AA79-9B492BF7847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13" name="Line 437">
          <a:extLst>
            <a:ext uri="{FF2B5EF4-FFF2-40B4-BE49-F238E27FC236}">
              <a16:creationId xmlns:a16="http://schemas.microsoft.com/office/drawing/2014/main" id="{5879921B-62E3-4B13-82F6-219A272B493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14" name="Line 438">
          <a:extLst>
            <a:ext uri="{FF2B5EF4-FFF2-40B4-BE49-F238E27FC236}">
              <a16:creationId xmlns:a16="http://schemas.microsoft.com/office/drawing/2014/main" id="{143A2E9C-524E-4210-B404-DF723E84AFD9}"/>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15" name="Line 439">
          <a:extLst>
            <a:ext uri="{FF2B5EF4-FFF2-40B4-BE49-F238E27FC236}">
              <a16:creationId xmlns:a16="http://schemas.microsoft.com/office/drawing/2014/main" id="{C4959B30-D604-4AFF-8880-337D1C7EC9E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16" name="Line 440">
          <a:extLst>
            <a:ext uri="{FF2B5EF4-FFF2-40B4-BE49-F238E27FC236}">
              <a16:creationId xmlns:a16="http://schemas.microsoft.com/office/drawing/2014/main" id="{6CA92454-6B34-4E49-9CA8-DBDF28C8DFF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17" name="Line 441">
          <a:extLst>
            <a:ext uri="{FF2B5EF4-FFF2-40B4-BE49-F238E27FC236}">
              <a16:creationId xmlns:a16="http://schemas.microsoft.com/office/drawing/2014/main" id="{4829E036-5914-4EA4-8870-9C90E959276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18" name="Line 442">
          <a:extLst>
            <a:ext uri="{FF2B5EF4-FFF2-40B4-BE49-F238E27FC236}">
              <a16:creationId xmlns:a16="http://schemas.microsoft.com/office/drawing/2014/main" id="{08AB7763-A076-4FA8-A8E7-51E5B8C23FC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19" name="Line 443">
          <a:extLst>
            <a:ext uri="{FF2B5EF4-FFF2-40B4-BE49-F238E27FC236}">
              <a16:creationId xmlns:a16="http://schemas.microsoft.com/office/drawing/2014/main" id="{7C6C8F78-3234-4FFB-9A1A-CB665A8D6A7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20" name="Line 444">
          <a:extLst>
            <a:ext uri="{FF2B5EF4-FFF2-40B4-BE49-F238E27FC236}">
              <a16:creationId xmlns:a16="http://schemas.microsoft.com/office/drawing/2014/main" id="{CD04EF8F-10D8-49C5-853A-B48BBF40A59B}"/>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21" name="Line 445">
          <a:extLst>
            <a:ext uri="{FF2B5EF4-FFF2-40B4-BE49-F238E27FC236}">
              <a16:creationId xmlns:a16="http://schemas.microsoft.com/office/drawing/2014/main" id="{022B65F9-29E3-4034-9C2E-990017A128B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22" name="Line 446">
          <a:extLst>
            <a:ext uri="{FF2B5EF4-FFF2-40B4-BE49-F238E27FC236}">
              <a16:creationId xmlns:a16="http://schemas.microsoft.com/office/drawing/2014/main" id="{70FF33B0-56B5-4A03-BA48-98F28EBD698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23" name="Line 447">
          <a:extLst>
            <a:ext uri="{FF2B5EF4-FFF2-40B4-BE49-F238E27FC236}">
              <a16:creationId xmlns:a16="http://schemas.microsoft.com/office/drawing/2014/main" id="{D7310695-7BDF-4380-A444-D8D169EE5CE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24" name="Line 448">
          <a:extLst>
            <a:ext uri="{FF2B5EF4-FFF2-40B4-BE49-F238E27FC236}">
              <a16:creationId xmlns:a16="http://schemas.microsoft.com/office/drawing/2014/main" id="{FDEDCCCC-F7B1-44AD-BADA-E61DDE00905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25" name="Line 449">
          <a:extLst>
            <a:ext uri="{FF2B5EF4-FFF2-40B4-BE49-F238E27FC236}">
              <a16:creationId xmlns:a16="http://schemas.microsoft.com/office/drawing/2014/main" id="{5205CDCF-5125-4238-8D3F-5ED678406B08}"/>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26" name="Line 450">
          <a:extLst>
            <a:ext uri="{FF2B5EF4-FFF2-40B4-BE49-F238E27FC236}">
              <a16:creationId xmlns:a16="http://schemas.microsoft.com/office/drawing/2014/main" id="{D2FDA2DB-0D71-4FBF-B2EE-BB16E99889F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27" name="Line 451">
          <a:extLst>
            <a:ext uri="{FF2B5EF4-FFF2-40B4-BE49-F238E27FC236}">
              <a16:creationId xmlns:a16="http://schemas.microsoft.com/office/drawing/2014/main" id="{9098B2C2-F494-490D-8DD4-DAD05EE2EE5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28" name="Line 452">
          <a:extLst>
            <a:ext uri="{FF2B5EF4-FFF2-40B4-BE49-F238E27FC236}">
              <a16:creationId xmlns:a16="http://schemas.microsoft.com/office/drawing/2014/main" id="{53F5C7E2-FCA0-49C8-9993-F6090A4B63A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29" name="Line 453">
          <a:extLst>
            <a:ext uri="{FF2B5EF4-FFF2-40B4-BE49-F238E27FC236}">
              <a16:creationId xmlns:a16="http://schemas.microsoft.com/office/drawing/2014/main" id="{CD95B774-D667-44E2-AE9F-2273B12FEDFD}"/>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30" name="Line 454">
          <a:extLst>
            <a:ext uri="{FF2B5EF4-FFF2-40B4-BE49-F238E27FC236}">
              <a16:creationId xmlns:a16="http://schemas.microsoft.com/office/drawing/2014/main" id="{451803C7-4573-4528-A743-EE13FB4A005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31" name="Line 455">
          <a:extLst>
            <a:ext uri="{FF2B5EF4-FFF2-40B4-BE49-F238E27FC236}">
              <a16:creationId xmlns:a16="http://schemas.microsoft.com/office/drawing/2014/main" id="{78C2FEAA-0F1B-4237-ACC0-262C4F98C5B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32" name="Line 456">
          <a:extLst>
            <a:ext uri="{FF2B5EF4-FFF2-40B4-BE49-F238E27FC236}">
              <a16:creationId xmlns:a16="http://schemas.microsoft.com/office/drawing/2014/main" id="{B8E53AEF-F5B1-42A6-8C8A-E047196CED7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33" name="Line 457">
          <a:extLst>
            <a:ext uri="{FF2B5EF4-FFF2-40B4-BE49-F238E27FC236}">
              <a16:creationId xmlns:a16="http://schemas.microsoft.com/office/drawing/2014/main" id="{B5EE4BCC-462F-4928-A23B-C8321DE7397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34" name="Line 458">
          <a:extLst>
            <a:ext uri="{FF2B5EF4-FFF2-40B4-BE49-F238E27FC236}">
              <a16:creationId xmlns:a16="http://schemas.microsoft.com/office/drawing/2014/main" id="{0E3437BA-4E90-42EA-ABF8-4B0B6620A4B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35" name="Line 459">
          <a:extLst>
            <a:ext uri="{FF2B5EF4-FFF2-40B4-BE49-F238E27FC236}">
              <a16:creationId xmlns:a16="http://schemas.microsoft.com/office/drawing/2014/main" id="{503A8FE2-A9B8-4994-80BC-EBE8D23D8EC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36" name="Line 460">
          <a:extLst>
            <a:ext uri="{FF2B5EF4-FFF2-40B4-BE49-F238E27FC236}">
              <a16:creationId xmlns:a16="http://schemas.microsoft.com/office/drawing/2014/main" id="{DA806AF4-F0B5-4625-A641-B4CA1A8D9DC2}"/>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37" name="Line 461">
          <a:extLst>
            <a:ext uri="{FF2B5EF4-FFF2-40B4-BE49-F238E27FC236}">
              <a16:creationId xmlns:a16="http://schemas.microsoft.com/office/drawing/2014/main" id="{24C95984-1E65-41C6-9043-AEDD1DA1515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38" name="Line 462">
          <a:extLst>
            <a:ext uri="{FF2B5EF4-FFF2-40B4-BE49-F238E27FC236}">
              <a16:creationId xmlns:a16="http://schemas.microsoft.com/office/drawing/2014/main" id="{67AD5D49-FEFC-4568-84BE-EF7A8B51264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39" name="Line 463">
          <a:extLst>
            <a:ext uri="{FF2B5EF4-FFF2-40B4-BE49-F238E27FC236}">
              <a16:creationId xmlns:a16="http://schemas.microsoft.com/office/drawing/2014/main" id="{FBDF39E1-63C8-450D-9A69-EBBB8E54862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40" name="Line 464">
          <a:extLst>
            <a:ext uri="{FF2B5EF4-FFF2-40B4-BE49-F238E27FC236}">
              <a16:creationId xmlns:a16="http://schemas.microsoft.com/office/drawing/2014/main" id="{7CE8FEDD-E154-4B6A-A0EC-1B4B973E0730}"/>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41" name="Line 465">
          <a:extLst>
            <a:ext uri="{FF2B5EF4-FFF2-40B4-BE49-F238E27FC236}">
              <a16:creationId xmlns:a16="http://schemas.microsoft.com/office/drawing/2014/main" id="{48FD4464-73DF-485F-B95F-1906384F774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42" name="Line 466">
          <a:extLst>
            <a:ext uri="{FF2B5EF4-FFF2-40B4-BE49-F238E27FC236}">
              <a16:creationId xmlns:a16="http://schemas.microsoft.com/office/drawing/2014/main" id="{5F01BB3A-C946-4ABF-B953-45F504372B4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43" name="Line 467">
          <a:extLst>
            <a:ext uri="{FF2B5EF4-FFF2-40B4-BE49-F238E27FC236}">
              <a16:creationId xmlns:a16="http://schemas.microsoft.com/office/drawing/2014/main" id="{4D8F6D4A-F6F0-40BF-9B12-D322FB7C228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44" name="Line 468">
          <a:extLst>
            <a:ext uri="{FF2B5EF4-FFF2-40B4-BE49-F238E27FC236}">
              <a16:creationId xmlns:a16="http://schemas.microsoft.com/office/drawing/2014/main" id="{FF552F54-2818-4FAB-8871-F5185997ECEC}"/>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45" name="Line 469">
          <a:extLst>
            <a:ext uri="{FF2B5EF4-FFF2-40B4-BE49-F238E27FC236}">
              <a16:creationId xmlns:a16="http://schemas.microsoft.com/office/drawing/2014/main" id="{26EA518D-8D90-4753-958B-F0348FF99367}"/>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46" name="Line 470">
          <a:extLst>
            <a:ext uri="{FF2B5EF4-FFF2-40B4-BE49-F238E27FC236}">
              <a16:creationId xmlns:a16="http://schemas.microsoft.com/office/drawing/2014/main" id="{DD273518-0F5B-449E-8484-8F810AFD4605}"/>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47" name="Line 471">
          <a:extLst>
            <a:ext uri="{FF2B5EF4-FFF2-40B4-BE49-F238E27FC236}">
              <a16:creationId xmlns:a16="http://schemas.microsoft.com/office/drawing/2014/main" id="{B98C5339-7B64-4FD0-BC5D-35F454E2B1B6}"/>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48" name="Line 472">
          <a:extLst>
            <a:ext uri="{FF2B5EF4-FFF2-40B4-BE49-F238E27FC236}">
              <a16:creationId xmlns:a16="http://schemas.microsoft.com/office/drawing/2014/main" id="{590EE403-9A79-4F52-9A74-A63E6893C48F}"/>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49" name="Line 473">
          <a:extLst>
            <a:ext uri="{FF2B5EF4-FFF2-40B4-BE49-F238E27FC236}">
              <a16:creationId xmlns:a16="http://schemas.microsoft.com/office/drawing/2014/main" id="{F2554383-B522-4A07-9947-06500CF9966E}"/>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50" name="Line 474">
          <a:extLst>
            <a:ext uri="{FF2B5EF4-FFF2-40B4-BE49-F238E27FC236}">
              <a16:creationId xmlns:a16="http://schemas.microsoft.com/office/drawing/2014/main" id="{AC550B07-D06F-4B3B-B2C3-45619222515A}"/>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51" name="Line 475">
          <a:extLst>
            <a:ext uri="{FF2B5EF4-FFF2-40B4-BE49-F238E27FC236}">
              <a16:creationId xmlns:a16="http://schemas.microsoft.com/office/drawing/2014/main" id="{E7E7C78E-9F38-4907-8639-08FBC3CF92B3}"/>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52" name="Line 403">
          <a:extLst>
            <a:ext uri="{FF2B5EF4-FFF2-40B4-BE49-F238E27FC236}">
              <a16:creationId xmlns:a16="http://schemas.microsoft.com/office/drawing/2014/main" id="{DA43544C-B519-4163-ADE4-3C4F02043A01}"/>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1853" name="Line 185">
          <a:extLst>
            <a:ext uri="{FF2B5EF4-FFF2-40B4-BE49-F238E27FC236}">
              <a16:creationId xmlns:a16="http://schemas.microsoft.com/office/drawing/2014/main" id="{352DC70F-20F6-4D2E-98BB-297DDFCC2CA4}"/>
            </a:ext>
          </a:extLst>
        </xdr:cNvPr>
        <xdr:cNvSpPr>
          <a:spLocks noChangeShapeType="1"/>
        </xdr:cNvSpPr>
      </xdr:nvSpPr>
      <xdr:spPr bwMode="auto">
        <a:xfrm>
          <a:off x="9515475"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0</xdr:colOff>
      <xdr:row>4</xdr:row>
      <xdr:rowOff>0</xdr:rowOff>
    </xdr:to>
    <xdr:sp macro="" textlink="">
      <xdr:nvSpPr>
        <xdr:cNvPr id="3866105" name="Line 1">
          <a:extLst>
            <a:ext uri="{FF2B5EF4-FFF2-40B4-BE49-F238E27FC236}">
              <a16:creationId xmlns:a16="http://schemas.microsoft.com/office/drawing/2014/main" id="{5043F248-B021-4423-B8EB-5EB0F23E46E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06" name="Line 2">
          <a:extLst>
            <a:ext uri="{FF2B5EF4-FFF2-40B4-BE49-F238E27FC236}">
              <a16:creationId xmlns:a16="http://schemas.microsoft.com/office/drawing/2014/main" id="{BD4F496F-56CC-468B-A93F-71AB36F542A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07" name="Line 3">
          <a:extLst>
            <a:ext uri="{FF2B5EF4-FFF2-40B4-BE49-F238E27FC236}">
              <a16:creationId xmlns:a16="http://schemas.microsoft.com/office/drawing/2014/main" id="{289FD08E-5646-455D-9CD4-60EB0663003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08" name="Line 4">
          <a:extLst>
            <a:ext uri="{FF2B5EF4-FFF2-40B4-BE49-F238E27FC236}">
              <a16:creationId xmlns:a16="http://schemas.microsoft.com/office/drawing/2014/main" id="{983E36A5-EE58-465C-A3B2-E229B236C28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09" name="Line 5">
          <a:extLst>
            <a:ext uri="{FF2B5EF4-FFF2-40B4-BE49-F238E27FC236}">
              <a16:creationId xmlns:a16="http://schemas.microsoft.com/office/drawing/2014/main" id="{1D7A3D3F-B94B-4AFD-BAC1-F80951DE990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10" name="Line 6">
          <a:extLst>
            <a:ext uri="{FF2B5EF4-FFF2-40B4-BE49-F238E27FC236}">
              <a16:creationId xmlns:a16="http://schemas.microsoft.com/office/drawing/2014/main" id="{00B8B8C2-733C-4C9E-A07E-8A4F17538A5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11" name="Line 7">
          <a:extLst>
            <a:ext uri="{FF2B5EF4-FFF2-40B4-BE49-F238E27FC236}">
              <a16:creationId xmlns:a16="http://schemas.microsoft.com/office/drawing/2014/main" id="{70F6ED7D-4E8F-44A7-88D2-FFB9A5FD103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12" name="Line 8">
          <a:extLst>
            <a:ext uri="{FF2B5EF4-FFF2-40B4-BE49-F238E27FC236}">
              <a16:creationId xmlns:a16="http://schemas.microsoft.com/office/drawing/2014/main" id="{2168A4B1-873B-4C04-BDF9-7A37D2B18E6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13" name="Line 9">
          <a:extLst>
            <a:ext uri="{FF2B5EF4-FFF2-40B4-BE49-F238E27FC236}">
              <a16:creationId xmlns:a16="http://schemas.microsoft.com/office/drawing/2014/main" id="{5858A521-EA18-4EEF-A021-8937C6B8528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14" name="Line 10">
          <a:extLst>
            <a:ext uri="{FF2B5EF4-FFF2-40B4-BE49-F238E27FC236}">
              <a16:creationId xmlns:a16="http://schemas.microsoft.com/office/drawing/2014/main" id="{7BF4CF81-1FB0-495B-9907-4E81939D5FB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15" name="Line 11">
          <a:extLst>
            <a:ext uri="{FF2B5EF4-FFF2-40B4-BE49-F238E27FC236}">
              <a16:creationId xmlns:a16="http://schemas.microsoft.com/office/drawing/2014/main" id="{90820A6E-4139-41B8-A429-912726DD8BD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16" name="Line 12">
          <a:extLst>
            <a:ext uri="{FF2B5EF4-FFF2-40B4-BE49-F238E27FC236}">
              <a16:creationId xmlns:a16="http://schemas.microsoft.com/office/drawing/2014/main" id="{711E1715-4D37-4D85-ACD1-4A79D31E367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17" name="Line 13">
          <a:extLst>
            <a:ext uri="{FF2B5EF4-FFF2-40B4-BE49-F238E27FC236}">
              <a16:creationId xmlns:a16="http://schemas.microsoft.com/office/drawing/2014/main" id="{C5F012AC-B76E-482C-B131-341F1A55EF5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18" name="Line 14">
          <a:extLst>
            <a:ext uri="{FF2B5EF4-FFF2-40B4-BE49-F238E27FC236}">
              <a16:creationId xmlns:a16="http://schemas.microsoft.com/office/drawing/2014/main" id="{DF6CF065-D216-4C52-90F6-0EB127C3165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19" name="Line 15">
          <a:extLst>
            <a:ext uri="{FF2B5EF4-FFF2-40B4-BE49-F238E27FC236}">
              <a16:creationId xmlns:a16="http://schemas.microsoft.com/office/drawing/2014/main" id="{BF66F229-D99A-4D5C-BCAD-CCDDF331E29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20" name="Line 16">
          <a:extLst>
            <a:ext uri="{FF2B5EF4-FFF2-40B4-BE49-F238E27FC236}">
              <a16:creationId xmlns:a16="http://schemas.microsoft.com/office/drawing/2014/main" id="{9E64DE71-918F-4895-AA12-B70B3E73383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21" name="Line 17">
          <a:extLst>
            <a:ext uri="{FF2B5EF4-FFF2-40B4-BE49-F238E27FC236}">
              <a16:creationId xmlns:a16="http://schemas.microsoft.com/office/drawing/2014/main" id="{172F471D-D48D-46DA-9540-49C352A288D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22" name="Line 18">
          <a:extLst>
            <a:ext uri="{FF2B5EF4-FFF2-40B4-BE49-F238E27FC236}">
              <a16:creationId xmlns:a16="http://schemas.microsoft.com/office/drawing/2014/main" id="{5071C6E4-BC71-464D-9909-10E45AF629E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23" name="Line 19">
          <a:extLst>
            <a:ext uri="{FF2B5EF4-FFF2-40B4-BE49-F238E27FC236}">
              <a16:creationId xmlns:a16="http://schemas.microsoft.com/office/drawing/2014/main" id="{F2F4B57E-2095-4CC7-AD95-65CEC9B3137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24" name="Line 20">
          <a:extLst>
            <a:ext uri="{FF2B5EF4-FFF2-40B4-BE49-F238E27FC236}">
              <a16:creationId xmlns:a16="http://schemas.microsoft.com/office/drawing/2014/main" id="{6A1E279A-7365-4A97-A655-DA72036AB9C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25" name="Line 21">
          <a:extLst>
            <a:ext uri="{FF2B5EF4-FFF2-40B4-BE49-F238E27FC236}">
              <a16:creationId xmlns:a16="http://schemas.microsoft.com/office/drawing/2014/main" id="{32221654-57BA-4A63-9235-49D54AF502D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26" name="Line 22">
          <a:extLst>
            <a:ext uri="{FF2B5EF4-FFF2-40B4-BE49-F238E27FC236}">
              <a16:creationId xmlns:a16="http://schemas.microsoft.com/office/drawing/2014/main" id="{2358439F-7B4A-4974-BDFB-3C4F1E0EDAE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27" name="Line 23">
          <a:extLst>
            <a:ext uri="{FF2B5EF4-FFF2-40B4-BE49-F238E27FC236}">
              <a16:creationId xmlns:a16="http://schemas.microsoft.com/office/drawing/2014/main" id="{17656326-40D9-4160-8546-F8CD5A07D49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28" name="Line 24">
          <a:extLst>
            <a:ext uri="{FF2B5EF4-FFF2-40B4-BE49-F238E27FC236}">
              <a16:creationId xmlns:a16="http://schemas.microsoft.com/office/drawing/2014/main" id="{99B63FAB-5201-41FD-B3B7-7FE44463C7C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29" name="Line 25">
          <a:extLst>
            <a:ext uri="{FF2B5EF4-FFF2-40B4-BE49-F238E27FC236}">
              <a16:creationId xmlns:a16="http://schemas.microsoft.com/office/drawing/2014/main" id="{C94659F1-7829-4DB0-9566-59AE75DBCA8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30" name="Line 26">
          <a:extLst>
            <a:ext uri="{FF2B5EF4-FFF2-40B4-BE49-F238E27FC236}">
              <a16:creationId xmlns:a16="http://schemas.microsoft.com/office/drawing/2014/main" id="{FF23774C-404C-4C74-B7C5-3346C30F602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31" name="Line 27">
          <a:extLst>
            <a:ext uri="{FF2B5EF4-FFF2-40B4-BE49-F238E27FC236}">
              <a16:creationId xmlns:a16="http://schemas.microsoft.com/office/drawing/2014/main" id="{3116B5BE-7BBA-4950-9960-282CD4D1540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32" name="Line 28">
          <a:extLst>
            <a:ext uri="{FF2B5EF4-FFF2-40B4-BE49-F238E27FC236}">
              <a16:creationId xmlns:a16="http://schemas.microsoft.com/office/drawing/2014/main" id="{C80BE2F8-1AEC-4D67-B48A-780F89868A7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33" name="Line 29">
          <a:extLst>
            <a:ext uri="{FF2B5EF4-FFF2-40B4-BE49-F238E27FC236}">
              <a16:creationId xmlns:a16="http://schemas.microsoft.com/office/drawing/2014/main" id="{0812DBFD-FA66-4014-BF13-54EB02062E3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34" name="Line 30">
          <a:extLst>
            <a:ext uri="{FF2B5EF4-FFF2-40B4-BE49-F238E27FC236}">
              <a16:creationId xmlns:a16="http://schemas.microsoft.com/office/drawing/2014/main" id="{A16824A4-0BC9-4C01-963A-4C0BD0DC3EF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35" name="Line 31">
          <a:extLst>
            <a:ext uri="{FF2B5EF4-FFF2-40B4-BE49-F238E27FC236}">
              <a16:creationId xmlns:a16="http://schemas.microsoft.com/office/drawing/2014/main" id="{4EF83F1C-46CE-4465-B96C-631585A10D3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36" name="Line 32">
          <a:extLst>
            <a:ext uri="{FF2B5EF4-FFF2-40B4-BE49-F238E27FC236}">
              <a16:creationId xmlns:a16="http://schemas.microsoft.com/office/drawing/2014/main" id="{4D30F0C0-39CD-4544-B071-6426F22FF03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37" name="Line 33">
          <a:extLst>
            <a:ext uri="{FF2B5EF4-FFF2-40B4-BE49-F238E27FC236}">
              <a16:creationId xmlns:a16="http://schemas.microsoft.com/office/drawing/2014/main" id="{AB719B65-6D33-4147-A25F-E8A987D062D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38" name="Line 34">
          <a:extLst>
            <a:ext uri="{FF2B5EF4-FFF2-40B4-BE49-F238E27FC236}">
              <a16:creationId xmlns:a16="http://schemas.microsoft.com/office/drawing/2014/main" id="{1606A41E-2C07-4874-A1A5-1CD1ECEC201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39" name="Line 35">
          <a:extLst>
            <a:ext uri="{FF2B5EF4-FFF2-40B4-BE49-F238E27FC236}">
              <a16:creationId xmlns:a16="http://schemas.microsoft.com/office/drawing/2014/main" id="{2A67863E-F9F1-4894-B0C9-51AF1A75F75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40" name="Line 36">
          <a:extLst>
            <a:ext uri="{FF2B5EF4-FFF2-40B4-BE49-F238E27FC236}">
              <a16:creationId xmlns:a16="http://schemas.microsoft.com/office/drawing/2014/main" id="{D8A1B184-C725-41C0-80DD-A474C4758EF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41" name="Line 37">
          <a:extLst>
            <a:ext uri="{FF2B5EF4-FFF2-40B4-BE49-F238E27FC236}">
              <a16:creationId xmlns:a16="http://schemas.microsoft.com/office/drawing/2014/main" id="{4D1F924A-F7FD-4203-96B9-1E82C50AEDE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42" name="Line 38">
          <a:extLst>
            <a:ext uri="{FF2B5EF4-FFF2-40B4-BE49-F238E27FC236}">
              <a16:creationId xmlns:a16="http://schemas.microsoft.com/office/drawing/2014/main" id="{6930C7A2-E751-4239-AC36-2463FA45305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43" name="Line 39">
          <a:extLst>
            <a:ext uri="{FF2B5EF4-FFF2-40B4-BE49-F238E27FC236}">
              <a16:creationId xmlns:a16="http://schemas.microsoft.com/office/drawing/2014/main" id="{77AC64AC-2ADC-43F1-8BFC-E8894BDDC76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44" name="Line 40">
          <a:extLst>
            <a:ext uri="{FF2B5EF4-FFF2-40B4-BE49-F238E27FC236}">
              <a16:creationId xmlns:a16="http://schemas.microsoft.com/office/drawing/2014/main" id="{8CA9DA75-D022-497B-805F-C88F2B3F8A8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45" name="Line 41">
          <a:extLst>
            <a:ext uri="{FF2B5EF4-FFF2-40B4-BE49-F238E27FC236}">
              <a16:creationId xmlns:a16="http://schemas.microsoft.com/office/drawing/2014/main" id="{F6DA12C1-53F4-4241-92A1-B14DF6EF97D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46" name="Line 42">
          <a:extLst>
            <a:ext uri="{FF2B5EF4-FFF2-40B4-BE49-F238E27FC236}">
              <a16:creationId xmlns:a16="http://schemas.microsoft.com/office/drawing/2014/main" id="{C069FC48-28EB-4FF0-8B8D-235F2DF1404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47" name="Line 43">
          <a:extLst>
            <a:ext uri="{FF2B5EF4-FFF2-40B4-BE49-F238E27FC236}">
              <a16:creationId xmlns:a16="http://schemas.microsoft.com/office/drawing/2014/main" id="{8E6D3997-A03A-4FE8-8D70-84CF0C05224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48" name="Line 44">
          <a:extLst>
            <a:ext uri="{FF2B5EF4-FFF2-40B4-BE49-F238E27FC236}">
              <a16:creationId xmlns:a16="http://schemas.microsoft.com/office/drawing/2014/main" id="{9C9E0B0D-37C2-4D84-B5F6-F8157B9EBD0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49" name="Line 45">
          <a:extLst>
            <a:ext uri="{FF2B5EF4-FFF2-40B4-BE49-F238E27FC236}">
              <a16:creationId xmlns:a16="http://schemas.microsoft.com/office/drawing/2014/main" id="{3210DFB1-532A-42E1-8D72-6B59B070827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50" name="Line 46">
          <a:extLst>
            <a:ext uri="{FF2B5EF4-FFF2-40B4-BE49-F238E27FC236}">
              <a16:creationId xmlns:a16="http://schemas.microsoft.com/office/drawing/2014/main" id="{F2B776B6-CBEC-4D94-93F6-21142BD01E0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51" name="Line 47">
          <a:extLst>
            <a:ext uri="{FF2B5EF4-FFF2-40B4-BE49-F238E27FC236}">
              <a16:creationId xmlns:a16="http://schemas.microsoft.com/office/drawing/2014/main" id="{286EF5B8-FF76-45F9-949E-EA4E799237B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52" name="Line 48">
          <a:extLst>
            <a:ext uri="{FF2B5EF4-FFF2-40B4-BE49-F238E27FC236}">
              <a16:creationId xmlns:a16="http://schemas.microsoft.com/office/drawing/2014/main" id="{4F7BD8A7-A963-49AE-B9B8-3CDE5158DED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53" name="Line 49">
          <a:extLst>
            <a:ext uri="{FF2B5EF4-FFF2-40B4-BE49-F238E27FC236}">
              <a16:creationId xmlns:a16="http://schemas.microsoft.com/office/drawing/2014/main" id="{D6C7EBB7-9D92-4D45-8F38-DC241AC08F6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54" name="Line 50">
          <a:extLst>
            <a:ext uri="{FF2B5EF4-FFF2-40B4-BE49-F238E27FC236}">
              <a16:creationId xmlns:a16="http://schemas.microsoft.com/office/drawing/2014/main" id="{89A069E2-82DD-4B94-863A-7DCC8BFFEB9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55" name="Line 51">
          <a:extLst>
            <a:ext uri="{FF2B5EF4-FFF2-40B4-BE49-F238E27FC236}">
              <a16:creationId xmlns:a16="http://schemas.microsoft.com/office/drawing/2014/main" id="{05804385-A8B8-4228-9842-B242196A509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56" name="Line 52">
          <a:extLst>
            <a:ext uri="{FF2B5EF4-FFF2-40B4-BE49-F238E27FC236}">
              <a16:creationId xmlns:a16="http://schemas.microsoft.com/office/drawing/2014/main" id="{CE6E0DBC-A3A4-4455-BDA8-5B2516DF744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57" name="Line 53">
          <a:extLst>
            <a:ext uri="{FF2B5EF4-FFF2-40B4-BE49-F238E27FC236}">
              <a16:creationId xmlns:a16="http://schemas.microsoft.com/office/drawing/2014/main" id="{5608305B-9BEF-4B65-AE0B-D59B15685DA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58" name="Line 54">
          <a:extLst>
            <a:ext uri="{FF2B5EF4-FFF2-40B4-BE49-F238E27FC236}">
              <a16:creationId xmlns:a16="http://schemas.microsoft.com/office/drawing/2014/main" id="{62C558F6-E34F-42DF-9720-9B200554A4D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59" name="Line 55">
          <a:extLst>
            <a:ext uri="{FF2B5EF4-FFF2-40B4-BE49-F238E27FC236}">
              <a16:creationId xmlns:a16="http://schemas.microsoft.com/office/drawing/2014/main" id="{E3802670-F26F-47A0-A523-ECD071D79D6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60" name="Line 56">
          <a:extLst>
            <a:ext uri="{FF2B5EF4-FFF2-40B4-BE49-F238E27FC236}">
              <a16:creationId xmlns:a16="http://schemas.microsoft.com/office/drawing/2014/main" id="{28A072F1-FFA0-4DB9-AD77-5B153EC55A5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61" name="Line 57">
          <a:extLst>
            <a:ext uri="{FF2B5EF4-FFF2-40B4-BE49-F238E27FC236}">
              <a16:creationId xmlns:a16="http://schemas.microsoft.com/office/drawing/2014/main" id="{3B4370AA-E271-49DA-ACB4-1D037C26735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62" name="Line 58">
          <a:extLst>
            <a:ext uri="{FF2B5EF4-FFF2-40B4-BE49-F238E27FC236}">
              <a16:creationId xmlns:a16="http://schemas.microsoft.com/office/drawing/2014/main" id="{70F39683-25E8-4118-ACC8-811F983F4E6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63" name="Line 59">
          <a:extLst>
            <a:ext uri="{FF2B5EF4-FFF2-40B4-BE49-F238E27FC236}">
              <a16:creationId xmlns:a16="http://schemas.microsoft.com/office/drawing/2014/main" id="{3E38842F-5E5B-46BD-B3F3-748B28486AD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64" name="Line 60">
          <a:extLst>
            <a:ext uri="{FF2B5EF4-FFF2-40B4-BE49-F238E27FC236}">
              <a16:creationId xmlns:a16="http://schemas.microsoft.com/office/drawing/2014/main" id="{C26274C1-368D-4F1A-B287-3B5481C4840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65" name="Line 61">
          <a:extLst>
            <a:ext uri="{FF2B5EF4-FFF2-40B4-BE49-F238E27FC236}">
              <a16:creationId xmlns:a16="http://schemas.microsoft.com/office/drawing/2014/main" id="{B20D5A1C-275D-44A4-8907-920CC5CF976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66" name="Line 62">
          <a:extLst>
            <a:ext uri="{FF2B5EF4-FFF2-40B4-BE49-F238E27FC236}">
              <a16:creationId xmlns:a16="http://schemas.microsoft.com/office/drawing/2014/main" id="{9B115CE3-F18D-4FCE-861C-C75DA67FD20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67" name="Line 63">
          <a:extLst>
            <a:ext uri="{FF2B5EF4-FFF2-40B4-BE49-F238E27FC236}">
              <a16:creationId xmlns:a16="http://schemas.microsoft.com/office/drawing/2014/main" id="{D5D35CCF-EB03-49F8-B303-39AC16E91CE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68" name="Line 64">
          <a:extLst>
            <a:ext uri="{FF2B5EF4-FFF2-40B4-BE49-F238E27FC236}">
              <a16:creationId xmlns:a16="http://schemas.microsoft.com/office/drawing/2014/main" id="{BAEE0E76-FCF2-4A8D-BD3B-5F6DC88230C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69" name="Line 65">
          <a:extLst>
            <a:ext uri="{FF2B5EF4-FFF2-40B4-BE49-F238E27FC236}">
              <a16:creationId xmlns:a16="http://schemas.microsoft.com/office/drawing/2014/main" id="{42FA4270-A63E-4B99-949F-00ECAADEECE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70" name="Line 66">
          <a:extLst>
            <a:ext uri="{FF2B5EF4-FFF2-40B4-BE49-F238E27FC236}">
              <a16:creationId xmlns:a16="http://schemas.microsoft.com/office/drawing/2014/main" id="{1BD43D6B-CC0C-453E-BE90-B96DEC34F72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71" name="Line 67">
          <a:extLst>
            <a:ext uri="{FF2B5EF4-FFF2-40B4-BE49-F238E27FC236}">
              <a16:creationId xmlns:a16="http://schemas.microsoft.com/office/drawing/2014/main" id="{26F2AFCA-265C-4BCD-8A97-54B87766924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72" name="Line 68">
          <a:extLst>
            <a:ext uri="{FF2B5EF4-FFF2-40B4-BE49-F238E27FC236}">
              <a16:creationId xmlns:a16="http://schemas.microsoft.com/office/drawing/2014/main" id="{CFFB69B6-7516-4EBB-B54D-6A490E5A50E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73" name="Line 69">
          <a:extLst>
            <a:ext uri="{FF2B5EF4-FFF2-40B4-BE49-F238E27FC236}">
              <a16:creationId xmlns:a16="http://schemas.microsoft.com/office/drawing/2014/main" id="{613E0BE0-3DB7-40A3-9B43-34C3BFA3BDF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74" name="Line 70">
          <a:extLst>
            <a:ext uri="{FF2B5EF4-FFF2-40B4-BE49-F238E27FC236}">
              <a16:creationId xmlns:a16="http://schemas.microsoft.com/office/drawing/2014/main" id="{ED7F937E-2717-470F-9674-01A6C323AA3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75" name="Line 71">
          <a:extLst>
            <a:ext uri="{FF2B5EF4-FFF2-40B4-BE49-F238E27FC236}">
              <a16:creationId xmlns:a16="http://schemas.microsoft.com/office/drawing/2014/main" id="{16B3BECE-365B-46BC-A8D8-6CC3B6310FA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76" name="Line 72">
          <a:extLst>
            <a:ext uri="{FF2B5EF4-FFF2-40B4-BE49-F238E27FC236}">
              <a16:creationId xmlns:a16="http://schemas.microsoft.com/office/drawing/2014/main" id="{30BB2934-56E0-42B3-8F78-FF545B20E4F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77" name="Line 73">
          <a:extLst>
            <a:ext uri="{FF2B5EF4-FFF2-40B4-BE49-F238E27FC236}">
              <a16:creationId xmlns:a16="http://schemas.microsoft.com/office/drawing/2014/main" id="{B85B6150-6FA8-4E10-9C34-68652CD9C51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78" name="Line 74">
          <a:extLst>
            <a:ext uri="{FF2B5EF4-FFF2-40B4-BE49-F238E27FC236}">
              <a16:creationId xmlns:a16="http://schemas.microsoft.com/office/drawing/2014/main" id="{3059C9DA-3CED-4003-B6E3-32DBAC8686B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79" name="Line 75">
          <a:extLst>
            <a:ext uri="{FF2B5EF4-FFF2-40B4-BE49-F238E27FC236}">
              <a16:creationId xmlns:a16="http://schemas.microsoft.com/office/drawing/2014/main" id="{538884F8-B2CB-4CAF-A9CD-D28EB43AE1B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80" name="Line 76">
          <a:extLst>
            <a:ext uri="{FF2B5EF4-FFF2-40B4-BE49-F238E27FC236}">
              <a16:creationId xmlns:a16="http://schemas.microsoft.com/office/drawing/2014/main" id="{F6661E2C-122A-4A82-9093-744F8392D80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81" name="Line 77">
          <a:extLst>
            <a:ext uri="{FF2B5EF4-FFF2-40B4-BE49-F238E27FC236}">
              <a16:creationId xmlns:a16="http://schemas.microsoft.com/office/drawing/2014/main" id="{36A081A4-710E-4307-AEFD-603BA265E13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82" name="Line 78">
          <a:extLst>
            <a:ext uri="{FF2B5EF4-FFF2-40B4-BE49-F238E27FC236}">
              <a16:creationId xmlns:a16="http://schemas.microsoft.com/office/drawing/2014/main" id="{07F453CA-917B-48C3-A490-903C435380C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83" name="Line 79">
          <a:extLst>
            <a:ext uri="{FF2B5EF4-FFF2-40B4-BE49-F238E27FC236}">
              <a16:creationId xmlns:a16="http://schemas.microsoft.com/office/drawing/2014/main" id="{BA28CA25-6023-423C-95CE-4164C9989FF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84" name="Line 80">
          <a:extLst>
            <a:ext uri="{FF2B5EF4-FFF2-40B4-BE49-F238E27FC236}">
              <a16:creationId xmlns:a16="http://schemas.microsoft.com/office/drawing/2014/main" id="{AAC075AD-F531-4E6A-A74B-50C8FF91B55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85" name="Line 81">
          <a:extLst>
            <a:ext uri="{FF2B5EF4-FFF2-40B4-BE49-F238E27FC236}">
              <a16:creationId xmlns:a16="http://schemas.microsoft.com/office/drawing/2014/main" id="{83D69FD6-4A75-445B-B28D-51643EE327F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86" name="Line 82">
          <a:extLst>
            <a:ext uri="{FF2B5EF4-FFF2-40B4-BE49-F238E27FC236}">
              <a16:creationId xmlns:a16="http://schemas.microsoft.com/office/drawing/2014/main" id="{4C124222-FB9F-41E3-B57A-58821676E88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87" name="Line 83">
          <a:extLst>
            <a:ext uri="{FF2B5EF4-FFF2-40B4-BE49-F238E27FC236}">
              <a16:creationId xmlns:a16="http://schemas.microsoft.com/office/drawing/2014/main" id="{20872BB4-2A97-469D-BFB0-E2C0E2082F4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88" name="Line 84">
          <a:extLst>
            <a:ext uri="{FF2B5EF4-FFF2-40B4-BE49-F238E27FC236}">
              <a16:creationId xmlns:a16="http://schemas.microsoft.com/office/drawing/2014/main" id="{C1882C21-03C8-4D05-9BED-60043F53E13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89" name="Line 85">
          <a:extLst>
            <a:ext uri="{FF2B5EF4-FFF2-40B4-BE49-F238E27FC236}">
              <a16:creationId xmlns:a16="http://schemas.microsoft.com/office/drawing/2014/main" id="{61D895A5-32DF-4800-914D-892905B35B4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90" name="Line 86">
          <a:extLst>
            <a:ext uri="{FF2B5EF4-FFF2-40B4-BE49-F238E27FC236}">
              <a16:creationId xmlns:a16="http://schemas.microsoft.com/office/drawing/2014/main" id="{60088260-DB25-4882-B92F-C38BCE383A8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91" name="Line 87">
          <a:extLst>
            <a:ext uri="{FF2B5EF4-FFF2-40B4-BE49-F238E27FC236}">
              <a16:creationId xmlns:a16="http://schemas.microsoft.com/office/drawing/2014/main" id="{334A533E-4AB8-4DBC-A72D-1A6D7AE0AC7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92" name="Line 88">
          <a:extLst>
            <a:ext uri="{FF2B5EF4-FFF2-40B4-BE49-F238E27FC236}">
              <a16:creationId xmlns:a16="http://schemas.microsoft.com/office/drawing/2014/main" id="{B44D5336-8311-4B8E-A95D-9FD02B7B99E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93" name="Line 89">
          <a:extLst>
            <a:ext uri="{FF2B5EF4-FFF2-40B4-BE49-F238E27FC236}">
              <a16:creationId xmlns:a16="http://schemas.microsoft.com/office/drawing/2014/main" id="{61370A8F-1712-462A-A1CC-C340FE07BDB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94" name="Line 90">
          <a:extLst>
            <a:ext uri="{FF2B5EF4-FFF2-40B4-BE49-F238E27FC236}">
              <a16:creationId xmlns:a16="http://schemas.microsoft.com/office/drawing/2014/main" id="{C94934C0-948A-4FEB-B185-06E7488BB84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95" name="Line 91">
          <a:extLst>
            <a:ext uri="{FF2B5EF4-FFF2-40B4-BE49-F238E27FC236}">
              <a16:creationId xmlns:a16="http://schemas.microsoft.com/office/drawing/2014/main" id="{BAF5EC6E-7E8F-46E2-BB65-2CDA5DF0A36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96" name="Line 92">
          <a:extLst>
            <a:ext uri="{FF2B5EF4-FFF2-40B4-BE49-F238E27FC236}">
              <a16:creationId xmlns:a16="http://schemas.microsoft.com/office/drawing/2014/main" id="{7F3D565E-30F7-4D31-8B8E-97BC7CB173A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97" name="Line 93">
          <a:extLst>
            <a:ext uri="{FF2B5EF4-FFF2-40B4-BE49-F238E27FC236}">
              <a16:creationId xmlns:a16="http://schemas.microsoft.com/office/drawing/2014/main" id="{3DA56DCA-DE97-478D-ACDA-D84238B23E8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98" name="Line 94">
          <a:extLst>
            <a:ext uri="{FF2B5EF4-FFF2-40B4-BE49-F238E27FC236}">
              <a16:creationId xmlns:a16="http://schemas.microsoft.com/office/drawing/2014/main" id="{0C0D7D4F-A31C-4C6F-8735-096C058105C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199" name="Line 95">
          <a:extLst>
            <a:ext uri="{FF2B5EF4-FFF2-40B4-BE49-F238E27FC236}">
              <a16:creationId xmlns:a16="http://schemas.microsoft.com/office/drawing/2014/main" id="{09E09C44-655C-4AE4-8FB9-2F65B1D767D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00" name="Line 96">
          <a:extLst>
            <a:ext uri="{FF2B5EF4-FFF2-40B4-BE49-F238E27FC236}">
              <a16:creationId xmlns:a16="http://schemas.microsoft.com/office/drawing/2014/main" id="{D7F71315-7D26-4B11-9EA1-B19595765D3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01" name="Line 97">
          <a:extLst>
            <a:ext uri="{FF2B5EF4-FFF2-40B4-BE49-F238E27FC236}">
              <a16:creationId xmlns:a16="http://schemas.microsoft.com/office/drawing/2014/main" id="{15A98925-B275-4776-8CA7-2B407006CAE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02" name="Line 98">
          <a:extLst>
            <a:ext uri="{FF2B5EF4-FFF2-40B4-BE49-F238E27FC236}">
              <a16:creationId xmlns:a16="http://schemas.microsoft.com/office/drawing/2014/main" id="{63450766-3EEF-4B42-A21A-9A83F6E08D6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03" name="Line 99">
          <a:extLst>
            <a:ext uri="{FF2B5EF4-FFF2-40B4-BE49-F238E27FC236}">
              <a16:creationId xmlns:a16="http://schemas.microsoft.com/office/drawing/2014/main" id="{3F574F93-F440-4AC2-BCC6-17AADE6888C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04" name="Line 100">
          <a:extLst>
            <a:ext uri="{FF2B5EF4-FFF2-40B4-BE49-F238E27FC236}">
              <a16:creationId xmlns:a16="http://schemas.microsoft.com/office/drawing/2014/main" id="{870D4A8B-CEA8-4055-A4C5-ED2C6BB8B42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05" name="Line 101">
          <a:extLst>
            <a:ext uri="{FF2B5EF4-FFF2-40B4-BE49-F238E27FC236}">
              <a16:creationId xmlns:a16="http://schemas.microsoft.com/office/drawing/2014/main" id="{02553EB8-1ADC-4809-92CA-13DF9138C41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06" name="Line 102">
          <a:extLst>
            <a:ext uri="{FF2B5EF4-FFF2-40B4-BE49-F238E27FC236}">
              <a16:creationId xmlns:a16="http://schemas.microsoft.com/office/drawing/2014/main" id="{B052F2A5-C1CE-4DA2-8741-C213F77D37D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07" name="Line 103">
          <a:extLst>
            <a:ext uri="{FF2B5EF4-FFF2-40B4-BE49-F238E27FC236}">
              <a16:creationId xmlns:a16="http://schemas.microsoft.com/office/drawing/2014/main" id="{4B914FCC-6957-4B37-9751-EB65C706703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08" name="Line 104">
          <a:extLst>
            <a:ext uri="{FF2B5EF4-FFF2-40B4-BE49-F238E27FC236}">
              <a16:creationId xmlns:a16="http://schemas.microsoft.com/office/drawing/2014/main" id="{4213FF38-A989-49BD-BBCF-D1C2DA55A7F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09" name="Line 105">
          <a:extLst>
            <a:ext uri="{FF2B5EF4-FFF2-40B4-BE49-F238E27FC236}">
              <a16:creationId xmlns:a16="http://schemas.microsoft.com/office/drawing/2014/main" id="{662E2DC3-27DE-4DE1-83EE-4458A4F1D91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10" name="Line 106">
          <a:extLst>
            <a:ext uri="{FF2B5EF4-FFF2-40B4-BE49-F238E27FC236}">
              <a16:creationId xmlns:a16="http://schemas.microsoft.com/office/drawing/2014/main" id="{A1E38CFD-B6C8-44B7-BCBB-08BDC414CBB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11" name="Line 107">
          <a:extLst>
            <a:ext uri="{FF2B5EF4-FFF2-40B4-BE49-F238E27FC236}">
              <a16:creationId xmlns:a16="http://schemas.microsoft.com/office/drawing/2014/main" id="{650CB33F-9F4D-4494-9008-40A116247F8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12" name="Line 108">
          <a:extLst>
            <a:ext uri="{FF2B5EF4-FFF2-40B4-BE49-F238E27FC236}">
              <a16:creationId xmlns:a16="http://schemas.microsoft.com/office/drawing/2014/main" id="{919CF5A9-954B-46F5-A703-D10C4728111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13" name="Line 109">
          <a:extLst>
            <a:ext uri="{FF2B5EF4-FFF2-40B4-BE49-F238E27FC236}">
              <a16:creationId xmlns:a16="http://schemas.microsoft.com/office/drawing/2014/main" id="{DB83650B-1F3A-4110-A33B-E00E72DFAAF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14" name="Line 110">
          <a:extLst>
            <a:ext uri="{FF2B5EF4-FFF2-40B4-BE49-F238E27FC236}">
              <a16:creationId xmlns:a16="http://schemas.microsoft.com/office/drawing/2014/main" id="{D59F1B6C-775E-4BC0-9562-E3759B52B28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15" name="Line 111">
          <a:extLst>
            <a:ext uri="{FF2B5EF4-FFF2-40B4-BE49-F238E27FC236}">
              <a16:creationId xmlns:a16="http://schemas.microsoft.com/office/drawing/2014/main" id="{418B1D6B-15AD-4193-9637-2D5EF12FFF5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16" name="Line 112">
          <a:extLst>
            <a:ext uri="{FF2B5EF4-FFF2-40B4-BE49-F238E27FC236}">
              <a16:creationId xmlns:a16="http://schemas.microsoft.com/office/drawing/2014/main" id="{2DD59928-F778-4C7B-8FC9-5801723B9B1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17" name="Line 113">
          <a:extLst>
            <a:ext uri="{FF2B5EF4-FFF2-40B4-BE49-F238E27FC236}">
              <a16:creationId xmlns:a16="http://schemas.microsoft.com/office/drawing/2014/main" id="{8762D6CA-2C9D-44C3-9D6E-5BF6D28114D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18" name="Line 114">
          <a:extLst>
            <a:ext uri="{FF2B5EF4-FFF2-40B4-BE49-F238E27FC236}">
              <a16:creationId xmlns:a16="http://schemas.microsoft.com/office/drawing/2014/main" id="{82EDA619-57D7-4C3D-A752-28B6F5437DD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19" name="Line 115">
          <a:extLst>
            <a:ext uri="{FF2B5EF4-FFF2-40B4-BE49-F238E27FC236}">
              <a16:creationId xmlns:a16="http://schemas.microsoft.com/office/drawing/2014/main" id="{6A860132-1E65-4B1F-BCDF-45AC83CABE1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20" name="Line 116">
          <a:extLst>
            <a:ext uri="{FF2B5EF4-FFF2-40B4-BE49-F238E27FC236}">
              <a16:creationId xmlns:a16="http://schemas.microsoft.com/office/drawing/2014/main" id="{A8BE39E5-B59F-4CA2-8F81-885A2A55240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21" name="Line 117">
          <a:extLst>
            <a:ext uri="{FF2B5EF4-FFF2-40B4-BE49-F238E27FC236}">
              <a16:creationId xmlns:a16="http://schemas.microsoft.com/office/drawing/2014/main" id="{49C0E374-CE17-484B-84FA-BE86159CA0E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22" name="Line 118">
          <a:extLst>
            <a:ext uri="{FF2B5EF4-FFF2-40B4-BE49-F238E27FC236}">
              <a16:creationId xmlns:a16="http://schemas.microsoft.com/office/drawing/2014/main" id="{4B3C7C0B-605B-45BB-B64E-AA3E6076B8A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23" name="Line 120">
          <a:extLst>
            <a:ext uri="{FF2B5EF4-FFF2-40B4-BE49-F238E27FC236}">
              <a16:creationId xmlns:a16="http://schemas.microsoft.com/office/drawing/2014/main" id="{56BD4F41-D6E2-4A65-87F4-2BE67CADDAE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24" name="Line 121">
          <a:extLst>
            <a:ext uri="{FF2B5EF4-FFF2-40B4-BE49-F238E27FC236}">
              <a16:creationId xmlns:a16="http://schemas.microsoft.com/office/drawing/2014/main" id="{67D3EF46-55EE-4874-87D1-52973908D69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25" name="Line 122">
          <a:extLst>
            <a:ext uri="{FF2B5EF4-FFF2-40B4-BE49-F238E27FC236}">
              <a16:creationId xmlns:a16="http://schemas.microsoft.com/office/drawing/2014/main" id="{96CE68D1-EDF9-4187-AA51-B4117E3DAF6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26" name="Line 123">
          <a:extLst>
            <a:ext uri="{FF2B5EF4-FFF2-40B4-BE49-F238E27FC236}">
              <a16:creationId xmlns:a16="http://schemas.microsoft.com/office/drawing/2014/main" id="{51B06C76-7A7B-4020-BE56-4FF8C3AF02A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27" name="Line 124">
          <a:extLst>
            <a:ext uri="{FF2B5EF4-FFF2-40B4-BE49-F238E27FC236}">
              <a16:creationId xmlns:a16="http://schemas.microsoft.com/office/drawing/2014/main" id="{AB89A820-2DB6-4CA6-BB77-53089FED4EC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28" name="Line 125">
          <a:extLst>
            <a:ext uri="{FF2B5EF4-FFF2-40B4-BE49-F238E27FC236}">
              <a16:creationId xmlns:a16="http://schemas.microsoft.com/office/drawing/2014/main" id="{7BC6D5C6-733A-406A-A4F9-4376FBA9D21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29" name="Line 126">
          <a:extLst>
            <a:ext uri="{FF2B5EF4-FFF2-40B4-BE49-F238E27FC236}">
              <a16:creationId xmlns:a16="http://schemas.microsoft.com/office/drawing/2014/main" id="{4893A224-7F03-4251-B59D-EDD6C88A37C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30" name="Line 127">
          <a:extLst>
            <a:ext uri="{FF2B5EF4-FFF2-40B4-BE49-F238E27FC236}">
              <a16:creationId xmlns:a16="http://schemas.microsoft.com/office/drawing/2014/main" id="{C5289B82-4AD3-4D76-929F-DC6C339FA27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31" name="Line 128">
          <a:extLst>
            <a:ext uri="{FF2B5EF4-FFF2-40B4-BE49-F238E27FC236}">
              <a16:creationId xmlns:a16="http://schemas.microsoft.com/office/drawing/2014/main" id="{78BAADC2-7346-4E61-9718-6312B7DE34B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32" name="Line 129">
          <a:extLst>
            <a:ext uri="{FF2B5EF4-FFF2-40B4-BE49-F238E27FC236}">
              <a16:creationId xmlns:a16="http://schemas.microsoft.com/office/drawing/2014/main" id="{E12E5B84-2AE4-4F76-A887-D452CE489BD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33" name="Line 130">
          <a:extLst>
            <a:ext uri="{FF2B5EF4-FFF2-40B4-BE49-F238E27FC236}">
              <a16:creationId xmlns:a16="http://schemas.microsoft.com/office/drawing/2014/main" id="{534DC724-8234-4C1B-9F8E-0B47BF6A6E5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34" name="Line 131">
          <a:extLst>
            <a:ext uri="{FF2B5EF4-FFF2-40B4-BE49-F238E27FC236}">
              <a16:creationId xmlns:a16="http://schemas.microsoft.com/office/drawing/2014/main" id="{45C218E2-210D-4E9B-B423-1F262C1933F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35" name="Line 132">
          <a:extLst>
            <a:ext uri="{FF2B5EF4-FFF2-40B4-BE49-F238E27FC236}">
              <a16:creationId xmlns:a16="http://schemas.microsoft.com/office/drawing/2014/main" id="{469D4E61-BE72-48AA-A21B-F5FD9C510A6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36" name="Line 133">
          <a:extLst>
            <a:ext uri="{FF2B5EF4-FFF2-40B4-BE49-F238E27FC236}">
              <a16:creationId xmlns:a16="http://schemas.microsoft.com/office/drawing/2014/main" id="{E916478F-FDAB-4DFE-AB19-AB9204172B6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37" name="Line 134">
          <a:extLst>
            <a:ext uri="{FF2B5EF4-FFF2-40B4-BE49-F238E27FC236}">
              <a16:creationId xmlns:a16="http://schemas.microsoft.com/office/drawing/2014/main" id="{B30FF958-B3B1-46FA-8FA4-CB8FA568404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38" name="Line 135">
          <a:extLst>
            <a:ext uri="{FF2B5EF4-FFF2-40B4-BE49-F238E27FC236}">
              <a16:creationId xmlns:a16="http://schemas.microsoft.com/office/drawing/2014/main" id="{53888065-F3AA-4510-A292-6BBE9390F2A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39" name="Line 136">
          <a:extLst>
            <a:ext uri="{FF2B5EF4-FFF2-40B4-BE49-F238E27FC236}">
              <a16:creationId xmlns:a16="http://schemas.microsoft.com/office/drawing/2014/main" id="{B65117F4-75CF-4CDB-BA9D-52394107ACE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40" name="Line 137">
          <a:extLst>
            <a:ext uri="{FF2B5EF4-FFF2-40B4-BE49-F238E27FC236}">
              <a16:creationId xmlns:a16="http://schemas.microsoft.com/office/drawing/2014/main" id="{5FAF872A-E411-439D-AA3D-B0E6A8338C5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41" name="Line 138">
          <a:extLst>
            <a:ext uri="{FF2B5EF4-FFF2-40B4-BE49-F238E27FC236}">
              <a16:creationId xmlns:a16="http://schemas.microsoft.com/office/drawing/2014/main" id="{D8116484-C27C-481F-9B87-D97093F033F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42" name="Line 139">
          <a:extLst>
            <a:ext uri="{FF2B5EF4-FFF2-40B4-BE49-F238E27FC236}">
              <a16:creationId xmlns:a16="http://schemas.microsoft.com/office/drawing/2014/main" id="{460B0CEC-6A5D-4F42-A41E-E035D207EDD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43" name="Line 140">
          <a:extLst>
            <a:ext uri="{FF2B5EF4-FFF2-40B4-BE49-F238E27FC236}">
              <a16:creationId xmlns:a16="http://schemas.microsoft.com/office/drawing/2014/main" id="{3DFF5A40-0D17-4D65-AC88-31E5C959919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44" name="Line 141">
          <a:extLst>
            <a:ext uri="{FF2B5EF4-FFF2-40B4-BE49-F238E27FC236}">
              <a16:creationId xmlns:a16="http://schemas.microsoft.com/office/drawing/2014/main" id="{F29F28FE-553B-4909-A4FA-B9E351317DA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45" name="Line 142">
          <a:extLst>
            <a:ext uri="{FF2B5EF4-FFF2-40B4-BE49-F238E27FC236}">
              <a16:creationId xmlns:a16="http://schemas.microsoft.com/office/drawing/2014/main" id="{C612FEF2-50CC-42EE-A30A-6AC2B9954B4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46" name="Line 143">
          <a:extLst>
            <a:ext uri="{FF2B5EF4-FFF2-40B4-BE49-F238E27FC236}">
              <a16:creationId xmlns:a16="http://schemas.microsoft.com/office/drawing/2014/main" id="{344F5E0D-A454-4271-9C5B-534A4A237DE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47" name="Line 144">
          <a:extLst>
            <a:ext uri="{FF2B5EF4-FFF2-40B4-BE49-F238E27FC236}">
              <a16:creationId xmlns:a16="http://schemas.microsoft.com/office/drawing/2014/main" id="{89A27716-996B-4C1D-AFC5-06FDD6B3AAE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48" name="Line 145">
          <a:extLst>
            <a:ext uri="{FF2B5EF4-FFF2-40B4-BE49-F238E27FC236}">
              <a16:creationId xmlns:a16="http://schemas.microsoft.com/office/drawing/2014/main" id="{F4D2B1C2-525E-438E-9F5B-EEE5D7932D9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49" name="Line 146">
          <a:extLst>
            <a:ext uri="{FF2B5EF4-FFF2-40B4-BE49-F238E27FC236}">
              <a16:creationId xmlns:a16="http://schemas.microsoft.com/office/drawing/2014/main" id="{13D90E15-3222-45C4-A8D5-932BEEFBE6C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50" name="Line 147">
          <a:extLst>
            <a:ext uri="{FF2B5EF4-FFF2-40B4-BE49-F238E27FC236}">
              <a16:creationId xmlns:a16="http://schemas.microsoft.com/office/drawing/2014/main" id="{825EA16A-FFDD-4C3B-9F01-4B9C0BA1EE2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51" name="Line 148">
          <a:extLst>
            <a:ext uri="{FF2B5EF4-FFF2-40B4-BE49-F238E27FC236}">
              <a16:creationId xmlns:a16="http://schemas.microsoft.com/office/drawing/2014/main" id="{2A0C28E1-DD4D-44EF-95DD-DA7259B0911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52" name="Line 149">
          <a:extLst>
            <a:ext uri="{FF2B5EF4-FFF2-40B4-BE49-F238E27FC236}">
              <a16:creationId xmlns:a16="http://schemas.microsoft.com/office/drawing/2014/main" id="{E70B932C-E55A-43F7-B424-17A1AF0000A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53" name="Line 150">
          <a:extLst>
            <a:ext uri="{FF2B5EF4-FFF2-40B4-BE49-F238E27FC236}">
              <a16:creationId xmlns:a16="http://schemas.microsoft.com/office/drawing/2014/main" id="{DEF159D3-825C-4C62-BF6B-BD4CA80A8E4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54" name="Line 151">
          <a:extLst>
            <a:ext uri="{FF2B5EF4-FFF2-40B4-BE49-F238E27FC236}">
              <a16:creationId xmlns:a16="http://schemas.microsoft.com/office/drawing/2014/main" id="{518E99A0-2CC2-4DB5-9895-B78472C9D4F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55" name="Line 152">
          <a:extLst>
            <a:ext uri="{FF2B5EF4-FFF2-40B4-BE49-F238E27FC236}">
              <a16:creationId xmlns:a16="http://schemas.microsoft.com/office/drawing/2014/main" id="{B9669206-080D-4195-A1C0-CA44A5D34B9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56" name="Line 153">
          <a:extLst>
            <a:ext uri="{FF2B5EF4-FFF2-40B4-BE49-F238E27FC236}">
              <a16:creationId xmlns:a16="http://schemas.microsoft.com/office/drawing/2014/main" id="{62E49014-AAF8-437E-836C-428621C0988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57" name="Line 154">
          <a:extLst>
            <a:ext uri="{FF2B5EF4-FFF2-40B4-BE49-F238E27FC236}">
              <a16:creationId xmlns:a16="http://schemas.microsoft.com/office/drawing/2014/main" id="{EE089D70-3A90-46E5-9097-082E97084D8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58" name="Line 155">
          <a:extLst>
            <a:ext uri="{FF2B5EF4-FFF2-40B4-BE49-F238E27FC236}">
              <a16:creationId xmlns:a16="http://schemas.microsoft.com/office/drawing/2014/main" id="{ECFD5C4E-7972-4618-A632-FD8BAD87CE2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59" name="Line 156">
          <a:extLst>
            <a:ext uri="{FF2B5EF4-FFF2-40B4-BE49-F238E27FC236}">
              <a16:creationId xmlns:a16="http://schemas.microsoft.com/office/drawing/2014/main" id="{0E4C975B-7CAD-4DA2-BDD9-EBFD9DD60B8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60" name="Line 157">
          <a:extLst>
            <a:ext uri="{FF2B5EF4-FFF2-40B4-BE49-F238E27FC236}">
              <a16:creationId xmlns:a16="http://schemas.microsoft.com/office/drawing/2014/main" id="{A4F94E6E-4257-46F4-B1FC-ACB2603963C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61" name="Line 158">
          <a:extLst>
            <a:ext uri="{FF2B5EF4-FFF2-40B4-BE49-F238E27FC236}">
              <a16:creationId xmlns:a16="http://schemas.microsoft.com/office/drawing/2014/main" id="{C61BAAFA-D211-4B03-A005-640EEB48B1E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62" name="Line 159">
          <a:extLst>
            <a:ext uri="{FF2B5EF4-FFF2-40B4-BE49-F238E27FC236}">
              <a16:creationId xmlns:a16="http://schemas.microsoft.com/office/drawing/2014/main" id="{7A74974D-BDD5-4D9D-AC05-5881A419534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63" name="Line 160">
          <a:extLst>
            <a:ext uri="{FF2B5EF4-FFF2-40B4-BE49-F238E27FC236}">
              <a16:creationId xmlns:a16="http://schemas.microsoft.com/office/drawing/2014/main" id="{97A9225C-85CB-48B9-B4A4-E92E9863C7B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64" name="Line 161">
          <a:extLst>
            <a:ext uri="{FF2B5EF4-FFF2-40B4-BE49-F238E27FC236}">
              <a16:creationId xmlns:a16="http://schemas.microsoft.com/office/drawing/2014/main" id="{47CA5ADA-D378-4B22-B667-3CB9CB8757E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65" name="Line 162">
          <a:extLst>
            <a:ext uri="{FF2B5EF4-FFF2-40B4-BE49-F238E27FC236}">
              <a16:creationId xmlns:a16="http://schemas.microsoft.com/office/drawing/2014/main" id="{050DB93A-44F7-4021-A6A9-E541301EC0E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66" name="Line 163">
          <a:extLst>
            <a:ext uri="{FF2B5EF4-FFF2-40B4-BE49-F238E27FC236}">
              <a16:creationId xmlns:a16="http://schemas.microsoft.com/office/drawing/2014/main" id="{0D168325-84DF-4126-BA4D-9865A5A1474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67" name="Line 164">
          <a:extLst>
            <a:ext uri="{FF2B5EF4-FFF2-40B4-BE49-F238E27FC236}">
              <a16:creationId xmlns:a16="http://schemas.microsoft.com/office/drawing/2014/main" id="{4162801C-9A33-4D46-B54D-C95ED72F95C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68" name="Line 165">
          <a:extLst>
            <a:ext uri="{FF2B5EF4-FFF2-40B4-BE49-F238E27FC236}">
              <a16:creationId xmlns:a16="http://schemas.microsoft.com/office/drawing/2014/main" id="{043C10FF-5739-4EDF-B9A3-A63CCF0B916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69" name="Line 166">
          <a:extLst>
            <a:ext uri="{FF2B5EF4-FFF2-40B4-BE49-F238E27FC236}">
              <a16:creationId xmlns:a16="http://schemas.microsoft.com/office/drawing/2014/main" id="{0D526BEE-58CF-49CB-A032-4AD0A2D980A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70" name="Line 167">
          <a:extLst>
            <a:ext uri="{FF2B5EF4-FFF2-40B4-BE49-F238E27FC236}">
              <a16:creationId xmlns:a16="http://schemas.microsoft.com/office/drawing/2014/main" id="{5110BAF2-B6ED-4EDE-9547-4C51C57AA30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71" name="Line 168">
          <a:extLst>
            <a:ext uri="{FF2B5EF4-FFF2-40B4-BE49-F238E27FC236}">
              <a16:creationId xmlns:a16="http://schemas.microsoft.com/office/drawing/2014/main" id="{8CA2EB83-E22B-4BA5-A9EB-BDA839E8744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72" name="Line 169">
          <a:extLst>
            <a:ext uri="{FF2B5EF4-FFF2-40B4-BE49-F238E27FC236}">
              <a16:creationId xmlns:a16="http://schemas.microsoft.com/office/drawing/2014/main" id="{221A1F3C-3C48-4A4E-A7B2-D78FD24E72A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73" name="Line 170">
          <a:extLst>
            <a:ext uri="{FF2B5EF4-FFF2-40B4-BE49-F238E27FC236}">
              <a16:creationId xmlns:a16="http://schemas.microsoft.com/office/drawing/2014/main" id="{9FF564A7-B757-41FB-86F5-276DCAA2B92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74" name="Line 171">
          <a:extLst>
            <a:ext uri="{FF2B5EF4-FFF2-40B4-BE49-F238E27FC236}">
              <a16:creationId xmlns:a16="http://schemas.microsoft.com/office/drawing/2014/main" id="{FF8E6FA5-A7B7-4606-80B5-6E3A4E9B12C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75" name="Line 172">
          <a:extLst>
            <a:ext uri="{FF2B5EF4-FFF2-40B4-BE49-F238E27FC236}">
              <a16:creationId xmlns:a16="http://schemas.microsoft.com/office/drawing/2014/main" id="{0185C672-D606-4DB2-B1FA-BD11B104CFA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76" name="Line 173">
          <a:extLst>
            <a:ext uri="{FF2B5EF4-FFF2-40B4-BE49-F238E27FC236}">
              <a16:creationId xmlns:a16="http://schemas.microsoft.com/office/drawing/2014/main" id="{DFC94BC4-C3B1-4681-9F6A-FE164377EB5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77" name="Line 174">
          <a:extLst>
            <a:ext uri="{FF2B5EF4-FFF2-40B4-BE49-F238E27FC236}">
              <a16:creationId xmlns:a16="http://schemas.microsoft.com/office/drawing/2014/main" id="{FD0661C3-8179-4D11-8FFA-BE556ADE19A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78" name="Line 175">
          <a:extLst>
            <a:ext uri="{FF2B5EF4-FFF2-40B4-BE49-F238E27FC236}">
              <a16:creationId xmlns:a16="http://schemas.microsoft.com/office/drawing/2014/main" id="{194E68F9-6F10-4AA1-9BAA-DA34F625545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79" name="Line 176">
          <a:extLst>
            <a:ext uri="{FF2B5EF4-FFF2-40B4-BE49-F238E27FC236}">
              <a16:creationId xmlns:a16="http://schemas.microsoft.com/office/drawing/2014/main" id="{9DF1C883-1A7F-47A8-B18F-435708749C6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80" name="Line 177">
          <a:extLst>
            <a:ext uri="{FF2B5EF4-FFF2-40B4-BE49-F238E27FC236}">
              <a16:creationId xmlns:a16="http://schemas.microsoft.com/office/drawing/2014/main" id="{6A72CB4A-BD8E-4763-BF17-B5D4976D6BB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81" name="Line 178">
          <a:extLst>
            <a:ext uri="{FF2B5EF4-FFF2-40B4-BE49-F238E27FC236}">
              <a16:creationId xmlns:a16="http://schemas.microsoft.com/office/drawing/2014/main" id="{44044DD3-5773-48F5-A5C3-815C4BC83B1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82" name="Line 179">
          <a:extLst>
            <a:ext uri="{FF2B5EF4-FFF2-40B4-BE49-F238E27FC236}">
              <a16:creationId xmlns:a16="http://schemas.microsoft.com/office/drawing/2014/main" id="{1CABAF0F-74C1-4265-806C-0CDC8957176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83" name="Line 180">
          <a:extLst>
            <a:ext uri="{FF2B5EF4-FFF2-40B4-BE49-F238E27FC236}">
              <a16:creationId xmlns:a16="http://schemas.microsoft.com/office/drawing/2014/main" id="{EE5513C7-6194-41B8-80C8-2CDA132CF60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84" name="Line 181">
          <a:extLst>
            <a:ext uri="{FF2B5EF4-FFF2-40B4-BE49-F238E27FC236}">
              <a16:creationId xmlns:a16="http://schemas.microsoft.com/office/drawing/2014/main" id="{B13D7D3D-61BB-4096-AC91-B599E325852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85" name="Line 182">
          <a:extLst>
            <a:ext uri="{FF2B5EF4-FFF2-40B4-BE49-F238E27FC236}">
              <a16:creationId xmlns:a16="http://schemas.microsoft.com/office/drawing/2014/main" id="{91AC376A-9668-416A-87B2-DF03B687384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86" name="Line 183">
          <a:extLst>
            <a:ext uri="{FF2B5EF4-FFF2-40B4-BE49-F238E27FC236}">
              <a16:creationId xmlns:a16="http://schemas.microsoft.com/office/drawing/2014/main" id="{456B13DC-F6A8-4E7C-9733-E90CA682DD8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87" name="Line 184">
          <a:extLst>
            <a:ext uri="{FF2B5EF4-FFF2-40B4-BE49-F238E27FC236}">
              <a16:creationId xmlns:a16="http://schemas.microsoft.com/office/drawing/2014/main" id="{8A9AB588-F509-47C4-9421-4133A7EF7F8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88" name="Line 185">
          <a:extLst>
            <a:ext uri="{FF2B5EF4-FFF2-40B4-BE49-F238E27FC236}">
              <a16:creationId xmlns:a16="http://schemas.microsoft.com/office/drawing/2014/main" id="{0A42FC2C-3376-46E9-8A7A-EAE76BBB741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89" name="Line 186">
          <a:extLst>
            <a:ext uri="{FF2B5EF4-FFF2-40B4-BE49-F238E27FC236}">
              <a16:creationId xmlns:a16="http://schemas.microsoft.com/office/drawing/2014/main" id="{63CF2A01-9B85-44C8-B988-E407BC8F507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90" name="Line 187">
          <a:extLst>
            <a:ext uri="{FF2B5EF4-FFF2-40B4-BE49-F238E27FC236}">
              <a16:creationId xmlns:a16="http://schemas.microsoft.com/office/drawing/2014/main" id="{392832A9-C1BA-4599-8D9A-AD61F6C7369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91" name="Line 188">
          <a:extLst>
            <a:ext uri="{FF2B5EF4-FFF2-40B4-BE49-F238E27FC236}">
              <a16:creationId xmlns:a16="http://schemas.microsoft.com/office/drawing/2014/main" id="{A4683335-4461-4A69-8314-155102E889B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92" name="Line 189">
          <a:extLst>
            <a:ext uri="{FF2B5EF4-FFF2-40B4-BE49-F238E27FC236}">
              <a16:creationId xmlns:a16="http://schemas.microsoft.com/office/drawing/2014/main" id="{B6B8BC0F-3E57-4CB1-B171-E91E19AEC77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93" name="Line 190">
          <a:extLst>
            <a:ext uri="{FF2B5EF4-FFF2-40B4-BE49-F238E27FC236}">
              <a16:creationId xmlns:a16="http://schemas.microsoft.com/office/drawing/2014/main" id="{9068F871-1614-4014-965B-5A17384D04B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94" name="Line 191">
          <a:extLst>
            <a:ext uri="{FF2B5EF4-FFF2-40B4-BE49-F238E27FC236}">
              <a16:creationId xmlns:a16="http://schemas.microsoft.com/office/drawing/2014/main" id="{D02379DF-C838-4A86-8F21-89A0A7AA708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95" name="Line 192">
          <a:extLst>
            <a:ext uri="{FF2B5EF4-FFF2-40B4-BE49-F238E27FC236}">
              <a16:creationId xmlns:a16="http://schemas.microsoft.com/office/drawing/2014/main" id="{F102FF14-6DD2-4F58-B7E6-EAB8B583D88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96" name="Line 193">
          <a:extLst>
            <a:ext uri="{FF2B5EF4-FFF2-40B4-BE49-F238E27FC236}">
              <a16:creationId xmlns:a16="http://schemas.microsoft.com/office/drawing/2014/main" id="{E5CC1E9B-3844-412A-BDC4-8133983668A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97" name="Line 194">
          <a:extLst>
            <a:ext uri="{FF2B5EF4-FFF2-40B4-BE49-F238E27FC236}">
              <a16:creationId xmlns:a16="http://schemas.microsoft.com/office/drawing/2014/main" id="{9E890686-BA26-47F7-8F9C-D2D0E9798AA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98" name="Line 195">
          <a:extLst>
            <a:ext uri="{FF2B5EF4-FFF2-40B4-BE49-F238E27FC236}">
              <a16:creationId xmlns:a16="http://schemas.microsoft.com/office/drawing/2014/main" id="{8C158848-A940-40E5-8A07-78EF36E420B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299" name="Line 196">
          <a:extLst>
            <a:ext uri="{FF2B5EF4-FFF2-40B4-BE49-F238E27FC236}">
              <a16:creationId xmlns:a16="http://schemas.microsoft.com/office/drawing/2014/main" id="{904DE9E1-3C17-4E7F-9B83-DBA2F8010B8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00" name="Line 197">
          <a:extLst>
            <a:ext uri="{FF2B5EF4-FFF2-40B4-BE49-F238E27FC236}">
              <a16:creationId xmlns:a16="http://schemas.microsoft.com/office/drawing/2014/main" id="{2CB6AE44-2E62-48FB-8589-FEE7464F933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01" name="Line 198">
          <a:extLst>
            <a:ext uri="{FF2B5EF4-FFF2-40B4-BE49-F238E27FC236}">
              <a16:creationId xmlns:a16="http://schemas.microsoft.com/office/drawing/2014/main" id="{F778C14F-A3AB-461D-B1EC-AD4D9F225CC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02" name="Line 199">
          <a:extLst>
            <a:ext uri="{FF2B5EF4-FFF2-40B4-BE49-F238E27FC236}">
              <a16:creationId xmlns:a16="http://schemas.microsoft.com/office/drawing/2014/main" id="{0F947B9F-A0FC-436E-983B-FC0CF0020D2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03" name="Line 200">
          <a:extLst>
            <a:ext uri="{FF2B5EF4-FFF2-40B4-BE49-F238E27FC236}">
              <a16:creationId xmlns:a16="http://schemas.microsoft.com/office/drawing/2014/main" id="{DCE48B46-D928-4F50-8D40-6846231221C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04" name="Line 201">
          <a:extLst>
            <a:ext uri="{FF2B5EF4-FFF2-40B4-BE49-F238E27FC236}">
              <a16:creationId xmlns:a16="http://schemas.microsoft.com/office/drawing/2014/main" id="{CBB17F97-ACD6-49CA-A5DF-50A53A3A62C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05" name="Line 202">
          <a:extLst>
            <a:ext uri="{FF2B5EF4-FFF2-40B4-BE49-F238E27FC236}">
              <a16:creationId xmlns:a16="http://schemas.microsoft.com/office/drawing/2014/main" id="{81F6EB37-27AA-4F54-B5F1-9BC85A4CB3D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06" name="Line 203">
          <a:extLst>
            <a:ext uri="{FF2B5EF4-FFF2-40B4-BE49-F238E27FC236}">
              <a16:creationId xmlns:a16="http://schemas.microsoft.com/office/drawing/2014/main" id="{2C070A81-1302-486A-B5B1-E52645EDEAB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07" name="Line 204">
          <a:extLst>
            <a:ext uri="{FF2B5EF4-FFF2-40B4-BE49-F238E27FC236}">
              <a16:creationId xmlns:a16="http://schemas.microsoft.com/office/drawing/2014/main" id="{91185735-DF27-4B94-936C-CC17D8525EA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08" name="Line 205">
          <a:extLst>
            <a:ext uri="{FF2B5EF4-FFF2-40B4-BE49-F238E27FC236}">
              <a16:creationId xmlns:a16="http://schemas.microsoft.com/office/drawing/2014/main" id="{33B17A57-A386-4B7A-AC65-7CFE533FE8D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09" name="Line 206">
          <a:extLst>
            <a:ext uri="{FF2B5EF4-FFF2-40B4-BE49-F238E27FC236}">
              <a16:creationId xmlns:a16="http://schemas.microsoft.com/office/drawing/2014/main" id="{58C14C9E-18DE-47C4-91C6-D0AD53D8044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10" name="Line 207">
          <a:extLst>
            <a:ext uri="{FF2B5EF4-FFF2-40B4-BE49-F238E27FC236}">
              <a16:creationId xmlns:a16="http://schemas.microsoft.com/office/drawing/2014/main" id="{01CC87A0-743E-459D-B1CB-9F6C9A6BF26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11" name="Line 208">
          <a:extLst>
            <a:ext uri="{FF2B5EF4-FFF2-40B4-BE49-F238E27FC236}">
              <a16:creationId xmlns:a16="http://schemas.microsoft.com/office/drawing/2014/main" id="{27AD7A24-D548-4B42-A41E-A855059D2DE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12" name="Line 209">
          <a:extLst>
            <a:ext uri="{FF2B5EF4-FFF2-40B4-BE49-F238E27FC236}">
              <a16:creationId xmlns:a16="http://schemas.microsoft.com/office/drawing/2014/main" id="{84F7CEF9-D8BF-41F2-8080-A69A1D23317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13" name="Line 210">
          <a:extLst>
            <a:ext uri="{FF2B5EF4-FFF2-40B4-BE49-F238E27FC236}">
              <a16:creationId xmlns:a16="http://schemas.microsoft.com/office/drawing/2014/main" id="{05ED67D7-E9CF-4221-B508-2201DC4DE98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14" name="Line 211">
          <a:extLst>
            <a:ext uri="{FF2B5EF4-FFF2-40B4-BE49-F238E27FC236}">
              <a16:creationId xmlns:a16="http://schemas.microsoft.com/office/drawing/2014/main" id="{DE0F6140-40A0-4C51-95F3-70782758CAE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15" name="Line 212">
          <a:extLst>
            <a:ext uri="{FF2B5EF4-FFF2-40B4-BE49-F238E27FC236}">
              <a16:creationId xmlns:a16="http://schemas.microsoft.com/office/drawing/2014/main" id="{FF8D218B-54FA-42A1-87F6-0030B5913B2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16" name="Line 213">
          <a:extLst>
            <a:ext uri="{FF2B5EF4-FFF2-40B4-BE49-F238E27FC236}">
              <a16:creationId xmlns:a16="http://schemas.microsoft.com/office/drawing/2014/main" id="{660CCB3C-ACE1-4DF4-BEBC-4225600C234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17" name="Line 214">
          <a:extLst>
            <a:ext uri="{FF2B5EF4-FFF2-40B4-BE49-F238E27FC236}">
              <a16:creationId xmlns:a16="http://schemas.microsoft.com/office/drawing/2014/main" id="{1314A882-059B-4963-A5CE-8D68BB5AB84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18" name="Line 215">
          <a:extLst>
            <a:ext uri="{FF2B5EF4-FFF2-40B4-BE49-F238E27FC236}">
              <a16:creationId xmlns:a16="http://schemas.microsoft.com/office/drawing/2014/main" id="{45986798-A8D4-47BB-9268-8D32859022E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19" name="Line 216">
          <a:extLst>
            <a:ext uri="{FF2B5EF4-FFF2-40B4-BE49-F238E27FC236}">
              <a16:creationId xmlns:a16="http://schemas.microsoft.com/office/drawing/2014/main" id="{9C8062C1-249B-4896-8096-4B2EE3F868D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20" name="Line 217">
          <a:extLst>
            <a:ext uri="{FF2B5EF4-FFF2-40B4-BE49-F238E27FC236}">
              <a16:creationId xmlns:a16="http://schemas.microsoft.com/office/drawing/2014/main" id="{A94211DD-DFEE-426F-A52A-DD676F0923F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21" name="Line 218">
          <a:extLst>
            <a:ext uri="{FF2B5EF4-FFF2-40B4-BE49-F238E27FC236}">
              <a16:creationId xmlns:a16="http://schemas.microsoft.com/office/drawing/2014/main" id="{1F01F4D9-8FFE-4046-94D8-08CF7A24879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22" name="Line 219">
          <a:extLst>
            <a:ext uri="{FF2B5EF4-FFF2-40B4-BE49-F238E27FC236}">
              <a16:creationId xmlns:a16="http://schemas.microsoft.com/office/drawing/2014/main" id="{1522F721-1173-420A-BC3E-C8BCB675ADC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23" name="Line 220">
          <a:extLst>
            <a:ext uri="{FF2B5EF4-FFF2-40B4-BE49-F238E27FC236}">
              <a16:creationId xmlns:a16="http://schemas.microsoft.com/office/drawing/2014/main" id="{2D9F2EE4-51D4-4810-A213-1FA22CF1D9F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24" name="Line 221">
          <a:extLst>
            <a:ext uri="{FF2B5EF4-FFF2-40B4-BE49-F238E27FC236}">
              <a16:creationId xmlns:a16="http://schemas.microsoft.com/office/drawing/2014/main" id="{DA0B6199-36E4-427D-93F0-3FEC656C304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25" name="Line 222">
          <a:extLst>
            <a:ext uri="{FF2B5EF4-FFF2-40B4-BE49-F238E27FC236}">
              <a16:creationId xmlns:a16="http://schemas.microsoft.com/office/drawing/2014/main" id="{F5A0DC39-7758-4A33-98DA-6BE3E7689AF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26" name="Line 223">
          <a:extLst>
            <a:ext uri="{FF2B5EF4-FFF2-40B4-BE49-F238E27FC236}">
              <a16:creationId xmlns:a16="http://schemas.microsoft.com/office/drawing/2014/main" id="{6A63A08A-AFB0-4F7F-89F3-C1385685A4A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27" name="Line 224">
          <a:extLst>
            <a:ext uri="{FF2B5EF4-FFF2-40B4-BE49-F238E27FC236}">
              <a16:creationId xmlns:a16="http://schemas.microsoft.com/office/drawing/2014/main" id="{54CB9CF9-5D71-41EB-A2A3-2AA46EEBE3E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28" name="Line 225">
          <a:extLst>
            <a:ext uri="{FF2B5EF4-FFF2-40B4-BE49-F238E27FC236}">
              <a16:creationId xmlns:a16="http://schemas.microsoft.com/office/drawing/2014/main" id="{96731AB2-DBE9-42AB-80D9-8FA4CBE90EF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29" name="Line 226">
          <a:extLst>
            <a:ext uri="{FF2B5EF4-FFF2-40B4-BE49-F238E27FC236}">
              <a16:creationId xmlns:a16="http://schemas.microsoft.com/office/drawing/2014/main" id="{EC4EFA2E-8D51-462A-8480-9351652E405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30" name="Line 227">
          <a:extLst>
            <a:ext uri="{FF2B5EF4-FFF2-40B4-BE49-F238E27FC236}">
              <a16:creationId xmlns:a16="http://schemas.microsoft.com/office/drawing/2014/main" id="{470717A9-11DB-41E3-81F3-D38F2C8ED1D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31" name="Line 228">
          <a:extLst>
            <a:ext uri="{FF2B5EF4-FFF2-40B4-BE49-F238E27FC236}">
              <a16:creationId xmlns:a16="http://schemas.microsoft.com/office/drawing/2014/main" id="{13E0E9CB-8000-43F5-9B75-E00969453C4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32" name="Line 229">
          <a:extLst>
            <a:ext uri="{FF2B5EF4-FFF2-40B4-BE49-F238E27FC236}">
              <a16:creationId xmlns:a16="http://schemas.microsoft.com/office/drawing/2014/main" id="{ED653BB8-C8CD-4083-AE4F-4544B37E28F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33" name="Line 230">
          <a:extLst>
            <a:ext uri="{FF2B5EF4-FFF2-40B4-BE49-F238E27FC236}">
              <a16:creationId xmlns:a16="http://schemas.microsoft.com/office/drawing/2014/main" id="{A2FF723F-523F-4BA8-AF4D-B5D22BD2581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34" name="Line 231">
          <a:extLst>
            <a:ext uri="{FF2B5EF4-FFF2-40B4-BE49-F238E27FC236}">
              <a16:creationId xmlns:a16="http://schemas.microsoft.com/office/drawing/2014/main" id="{6905EDBF-C740-47D2-BF70-919506EEE97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35" name="Line 232">
          <a:extLst>
            <a:ext uri="{FF2B5EF4-FFF2-40B4-BE49-F238E27FC236}">
              <a16:creationId xmlns:a16="http://schemas.microsoft.com/office/drawing/2014/main" id="{91276091-62FC-4039-9A9C-20A56222FD6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36" name="Line 233">
          <a:extLst>
            <a:ext uri="{FF2B5EF4-FFF2-40B4-BE49-F238E27FC236}">
              <a16:creationId xmlns:a16="http://schemas.microsoft.com/office/drawing/2014/main" id="{7BBB068C-EF3A-4247-A944-EC8549588C7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37" name="Line 234">
          <a:extLst>
            <a:ext uri="{FF2B5EF4-FFF2-40B4-BE49-F238E27FC236}">
              <a16:creationId xmlns:a16="http://schemas.microsoft.com/office/drawing/2014/main" id="{7E1458A0-031B-4F3E-97B9-52134F0EB68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38" name="Line 235">
          <a:extLst>
            <a:ext uri="{FF2B5EF4-FFF2-40B4-BE49-F238E27FC236}">
              <a16:creationId xmlns:a16="http://schemas.microsoft.com/office/drawing/2014/main" id="{92719BE9-8154-45A1-8012-CB9F2BFF0EE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39" name="Line 236">
          <a:extLst>
            <a:ext uri="{FF2B5EF4-FFF2-40B4-BE49-F238E27FC236}">
              <a16:creationId xmlns:a16="http://schemas.microsoft.com/office/drawing/2014/main" id="{7EE48085-BC68-41DD-97A7-EF851323C16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40" name="Line 237">
          <a:extLst>
            <a:ext uri="{FF2B5EF4-FFF2-40B4-BE49-F238E27FC236}">
              <a16:creationId xmlns:a16="http://schemas.microsoft.com/office/drawing/2014/main" id="{C481F681-F987-49B5-BC6F-A92316F203E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41" name="Line 239">
          <a:extLst>
            <a:ext uri="{FF2B5EF4-FFF2-40B4-BE49-F238E27FC236}">
              <a16:creationId xmlns:a16="http://schemas.microsoft.com/office/drawing/2014/main" id="{F13DE599-93EC-4F98-AA2A-52600BD00C5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42" name="Line 240">
          <a:extLst>
            <a:ext uri="{FF2B5EF4-FFF2-40B4-BE49-F238E27FC236}">
              <a16:creationId xmlns:a16="http://schemas.microsoft.com/office/drawing/2014/main" id="{C769D45E-7DF7-4E19-B209-BAED0F7329B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43" name="Line 241">
          <a:extLst>
            <a:ext uri="{FF2B5EF4-FFF2-40B4-BE49-F238E27FC236}">
              <a16:creationId xmlns:a16="http://schemas.microsoft.com/office/drawing/2014/main" id="{00B542C0-904B-458A-AE8F-0BE5B7C3C44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44" name="Line 242">
          <a:extLst>
            <a:ext uri="{FF2B5EF4-FFF2-40B4-BE49-F238E27FC236}">
              <a16:creationId xmlns:a16="http://schemas.microsoft.com/office/drawing/2014/main" id="{7CF6B7FE-FB1F-4679-BEA7-3A11592109C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45" name="Line 243">
          <a:extLst>
            <a:ext uri="{FF2B5EF4-FFF2-40B4-BE49-F238E27FC236}">
              <a16:creationId xmlns:a16="http://schemas.microsoft.com/office/drawing/2014/main" id="{5874AB74-8693-4F46-A352-B101FF91B67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46" name="Line 244">
          <a:extLst>
            <a:ext uri="{FF2B5EF4-FFF2-40B4-BE49-F238E27FC236}">
              <a16:creationId xmlns:a16="http://schemas.microsoft.com/office/drawing/2014/main" id="{324347B3-3634-4E36-B2DE-268A7D9D045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47" name="Line 245">
          <a:extLst>
            <a:ext uri="{FF2B5EF4-FFF2-40B4-BE49-F238E27FC236}">
              <a16:creationId xmlns:a16="http://schemas.microsoft.com/office/drawing/2014/main" id="{F36B783B-A0E9-460C-B480-BCA3CBA47E5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48" name="Line 246">
          <a:extLst>
            <a:ext uri="{FF2B5EF4-FFF2-40B4-BE49-F238E27FC236}">
              <a16:creationId xmlns:a16="http://schemas.microsoft.com/office/drawing/2014/main" id="{F964871C-DFA7-473B-9F7A-E04DE8EB8C9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49" name="Line 247">
          <a:extLst>
            <a:ext uri="{FF2B5EF4-FFF2-40B4-BE49-F238E27FC236}">
              <a16:creationId xmlns:a16="http://schemas.microsoft.com/office/drawing/2014/main" id="{FA22C9C5-549F-41A5-A14B-9A425F4227F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50" name="Line 248">
          <a:extLst>
            <a:ext uri="{FF2B5EF4-FFF2-40B4-BE49-F238E27FC236}">
              <a16:creationId xmlns:a16="http://schemas.microsoft.com/office/drawing/2014/main" id="{10310229-1964-49D2-8FCD-66E80FDDB32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51" name="Line 249">
          <a:extLst>
            <a:ext uri="{FF2B5EF4-FFF2-40B4-BE49-F238E27FC236}">
              <a16:creationId xmlns:a16="http://schemas.microsoft.com/office/drawing/2014/main" id="{84BD7812-1206-4BD9-A973-96C74BC7051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52" name="Line 250">
          <a:extLst>
            <a:ext uri="{FF2B5EF4-FFF2-40B4-BE49-F238E27FC236}">
              <a16:creationId xmlns:a16="http://schemas.microsoft.com/office/drawing/2014/main" id="{A772490A-0508-4253-B2DC-3EE1A454386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53" name="Line 251">
          <a:extLst>
            <a:ext uri="{FF2B5EF4-FFF2-40B4-BE49-F238E27FC236}">
              <a16:creationId xmlns:a16="http://schemas.microsoft.com/office/drawing/2014/main" id="{A010D514-0759-4ACD-AA39-796C6D78E2C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54" name="Line 252">
          <a:extLst>
            <a:ext uri="{FF2B5EF4-FFF2-40B4-BE49-F238E27FC236}">
              <a16:creationId xmlns:a16="http://schemas.microsoft.com/office/drawing/2014/main" id="{E671FEEC-1F5C-456E-989A-5E1F2182091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55" name="Line 253">
          <a:extLst>
            <a:ext uri="{FF2B5EF4-FFF2-40B4-BE49-F238E27FC236}">
              <a16:creationId xmlns:a16="http://schemas.microsoft.com/office/drawing/2014/main" id="{898E9EE7-3E74-41A3-A052-01627A240B7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56" name="Line 254">
          <a:extLst>
            <a:ext uri="{FF2B5EF4-FFF2-40B4-BE49-F238E27FC236}">
              <a16:creationId xmlns:a16="http://schemas.microsoft.com/office/drawing/2014/main" id="{5DCB7FCD-B51D-4055-B8F0-61DE66197A7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57" name="Line 255">
          <a:extLst>
            <a:ext uri="{FF2B5EF4-FFF2-40B4-BE49-F238E27FC236}">
              <a16:creationId xmlns:a16="http://schemas.microsoft.com/office/drawing/2014/main" id="{027D772A-1F43-4DC9-97F7-E3CD6AA6779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58" name="Line 256">
          <a:extLst>
            <a:ext uri="{FF2B5EF4-FFF2-40B4-BE49-F238E27FC236}">
              <a16:creationId xmlns:a16="http://schemas.microsoft.com/office/drawing/2014/main" id="{BA1BDBBC-72D1-4E77-943F-CD81A2528DB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59" name="Line 257">
          <a:extLst>
            <a:ext uri="{FF2B5EF4-FFF2-40B4-BE49-F238E27FC236}">
              <a16:creationId xmlns:a16="http://schemas.microsoft.com/office/drawing/2014/main" id="{8BC8DF19-8894-4AAF-AD12-4652B946B5E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60" name="Line 258">
          <a:extLst>
            <a:ext uri="{FF2B5EF4-FFF2-40B4-BE49-F238E27FC236}">
              <a16:creationId xmlns:a16="http://schemas.microsoft.com/office/drawing/2014/main" id="{5CDEB1D3-8D50-48CB-9813-9AD61ACC395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61" name="Line 259">
          <a:extLst>
            <a:ext uri="{FF2B5EF4-FFF2-40B4-BE49-F238E27FC236}">
              <a16:creationId xmlns:a16="http://schemas.microsoft.com/office/drawing/2014/main" id="{055339DF-FE41-4DA0-AC46-0FE148AAF62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62" name="Line 260">
          <a:extLst>
            <a:ext uri="{FF2B5EF4-FFF2-40B4-BE49-F238E27FC236}">
              <a16:creationId xmlns:a16="http://schemas.microsoft.com/office/drawing/2014/main" id="{172963B5-DDFA-4F73-A949-9732B6D93F6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63" name="Line 261">
          <a:extLst>
            <a:ext uri="{FF2B5EF4-FFF2-40B4-BE49-F238E27FC236}">
              <a16:creationId xmlns:a16="http://schemas.microsoft.com/office/drawing/2014/main" id="{68392A10-D8E2-40AF-B286-4F1FF665EB5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64" name="Line 262">
          <a:extLst>
            <a:ext uri="{FF2B5EF4-FFF2-40B4-BE49-F238E27FC236}">
              <a16:creationId xmlns:a16="http://schemas.microsoft.com/office/drawing/2014/main" id="{5573EB27-E2A4-4F97-9967-2DDA5A416BD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65" name="Line 263">
          <a:extLst>
            <a:ext uri="{FF2B5EF4-FFF2-40B4-BE49-F238E27FC236}">
              <a16:creationId xmlns:a16="http://schemas.microsoft.com/office/drawing/2014/main" id="{1DDCF636-A04F-47F8-B722-36C920942A7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66" name="Line 264">
          <a:extLst>
            <a:ext uri="{FF2B5EF4-FFF2-40B4-BE49-F238E27FC236}">
              <a16:creationId xmlns:a16="http://schemas.microsoft.com/office/drawing/2014/main" id="{992F86ED-9E1A-4048-BCEF-22AA7B7AFDD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67" name="Line 265">
          <a:extLst>
            <a:ext uri="{FF2B5EF4-FFF2-40B4-BE49-F238E27FC236}">
              <a16:creationId xmlns:a16="http://schemas.microsoft.com/office/drawing/2014/main" id="{17C5C78F-58EF-4183-A1AA-7B6EC20CC64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68" name="Line 266">
          <a:extLst>
            <a:ext uri="{FF2B5EF4-FFF2-40B4-BE49-F238E27FC236}">
              <a16:creationId xmlns:a16="http://schemas.microsoft.com/office/drawing/2014/main" id="{D3C37986-B41C-49AA-B0D4-04E9090DEFE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69" name="Line 267">
          <a:extLst>
            <a:ext uri="{FF2B5EF4-FFF2-40B4-BE49-F238E27FC236}">
              <a16:creationId xmlns:a16="http://schemas.microsoft.com/office/drawing/2014/main" id="{7FD4AFBD-3CD3-48DB-A1CF-3D25E32339D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70" name="Line 268">
          <a:extLst>
            <a:ext uri="{FF2B5EF4-FFF2-40B4-BE49-F238E27FC236}">
              <a16:creationId xmlns:a16="http://schemas.microsoft.com/office/drawing/2014/main" id="{8B813B6A-68B0-4165-B374-31D45F5EAF3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71" name="Line 269">
          <a:extLst>
            <a:ext uri="{FF2B5EF4-FFF2-40B4-BE49-F238E27FC236}">
              <a16:creationId xmlns:a16="http://schemas.microsoft.com/office/drawing/2014/main" id="{4542E288-595F-442D-B94F-E564AA59312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72" name="Line 270">
          <a:extLst>
            <a:ext uri="{FF2B5EF4-FFF2-40B4-BE49-F238E27FC236}">
              <a16:creationId xmlns:a16="http://schemas.microsoft.com/office/drawing/2014/main" id="{9D912AB6-B46A-428E-B413-6284BFC01E6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73" name="Line 271">
          <a:extLst>
            <a:ext uri="{FF2B5EF4-FFF2-40B4-BE49-F238E27FC236}">
              <a16:creationId xmlns:a16="http://schemas.microsoft.com/office/drawing/2014/main" id="{FEBE2CF5-D806-4FFD-B8BA-5997DACF574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74" name="Line 272">
          <a:extLst>
            <a:ext uri="{FF2B5EF4-FFF2-40B4-BE49-F238E27FC236}">
              <a16:creationId xmlns:a16="http://schemas.microsoft.com/office/drawing/2014/main" id="{D2BCB699-F4A4-42E9-88A0-9555BD4F242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75" name="Line 273">
          <a:extLst>
            <a:ext uri="{FF2B5EF4-FFF2-40B4-BE49-F238E27FC236}">
              <a16:creationId xmlns:a16="http://schemas.microsoft.com/office/drawing/2014/main" id="{DBA54F29-BE7C-46FC-9E51-58AE24F0C2F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76" name="Line 274">
          <a:extLst>
            <a:ext uri="{FF2B5EF4-FFF2-40B4-BE49-F238E27FC236}">
              <a16:creationId xmlns:a16="http://schemas.microsoft.com/office/drawing/2014/main" id="{EE78B9CA-C848-4FB4-9443-074DA779BFB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77" name="Line 275">
          <a:extLst>
            <a:ext uri="{FF2B5EF4-FFF2-40B4-BE49-F238E27FC236}">
              <a16:creationId xmlns:a16="http://schemas.microsoft.com/office/drawing/2014/main" id="{8397D846-D2C5-41DE-AAC7-6A3A59A2069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78" name="Line 276">
          <a:extLst>
            <a:ext uri="{FF2B5EF4-FFF2-40B4-BE49-F238E27FC236}">
              <a16:creationId xmlns:a16="http://schemas.microsoft.com/office/drawing/2014/main" id="{C1AFDF70-D593-411F-8EC6-FD6F7D254C9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79" name="Line 277">
          <a:extLst>
            <a:ext uri="{FF2B5EF4-FFF2-40B4-BE49-F238E27FC236}">
              <a16:creationId xmlns:a16="http://schemas.microsoft.com/office/drawing/2014/main" id="{0BD180C7-5702-49ED-9D4C-3D097E69250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80" name="Line 278">
          <a:extLst>
            <a:ext uri="{FF2B5EF4-FFF2-40B4-BE49-F238E27FC236}">
              <a16:creationId xmlns:a16="http://schemas.microsoft.com/office/drawing/2014/main" id="{85696A09-4534-45DE-93EF-42D67D41340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81" name="Line 279">
          <a:extLst>
            <a:ext uri="{FF2B5EF4-FFF2-40B4-BE49-F238E27FC236}">
              <a16:creationId xmlns:a16="http://schemas.microsoft.com/office/drawing/2014/main" id="{2441A53C-E89C-429D-B6E0-27E1A22AE5D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82" name="Line 280">
          <a:extLst>
            <a:ext uri="{FF2B5EF4-FFF2-40B4-BE49-F238E27FC236}">
              <a16:creationId xmlns:a16="http://schemas.microsoft.com/office/drawing/2014/main" id="{2844E368-4BAF-4CBF-BC48-6F7DF432CCB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83" name="Line 281">
          <a:extLst>
            <a:ext uri="{FF2B5EF4-FFF2-40B4-BE49-F238E27FC236}">
              <a16:creationId xmlns:a16="http://schemas.microsoft.com/office/drawing/2014/main" id="{AEF7A398-5303-4B4B-B3AB-138C7E57282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84" name="Line 282">
          <a:extLst>
            <a:ext uri="{FF2B5EF4-FFF2-40B4-BE49-F238E27FC236}">
              <a16:creationId xmlns:a16="http://schemas.microsoft.com/office/drawing/2014/main" id="{DE964209-23B8-4233-8EC7-E69D5B72C1E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85" name="Line 283">
          <a:extLst>
            <a:ext uri="{FF2B5EF4-FFF2-40B4-BE49-F238E27FC236}">
              <a16:creationId xmlns:a16="http://schemas.microsoft.com/office/drawing/2014/main" id="{7C60DEFB-7867-4125-840E-7C1C9095BB2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86" name="Line 284">
          <a:extLst>
            <a:ext uri="{FF2B5EF4-FFF2-40B4-BE49-F238E27FC236}">
              <a16:creationId xmlns:a16="http://schemas.microsoft.com/office/drawing/2014/main" id="{4E77780D-6A85-4283-93DE-AA2A3CB8A99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87" name="Line 285">
          <a:extLst>
            <a:ext uri="{FF2B5EF4-FFF2-40B4-BE49-F238E27FC236}">
              <a16:creationId xmlns:a16="http://schemas.microsoft.com/office/drawing/2014/main" id="{AFFB67D1-0E98-4DBE-9FB7-4490C87FFF8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88" name="Line 286">
          <a:extLst>
            <a:ext uri="{FF2B5EF4-FFF2-40B4-BE49-F238E27FC236}">
              <a16:creationId xmlns:a16="http://schemas.microsoft.com/office/drawing/2014/main" id="{1D7E73CF-C299-42DB-B7E0-D84A6544B19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89" name="Line 287">
          <a:extLst>
            <a:ext uri="{FF2B5EF4-FFF2-40B4-BE49-F238E27FC236}">
              <a16:creationId xmlns:a16="http://schemas.microsoft.com/office/drawing/2014/main" id="{C3161AB9-308A-4F39-85BF-E3AACB4CA10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90" name="Line 288">
          <a:extLst>
            <a:ext uri="{FF2B5EF4-FFF2-40B4-BE49-F238E27FC236}">
              <a16:creationId xmlns:a16="http://schemas.microsoft.com/office/drawing/2014/main" id="{09404E57-DF74-45E5-878C-98DE5F9FD90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91" name="Line 289">
          <a:extLst>
            <a:ext uri="{FF2B5EF4-FFF2-40B4-BE49-F238E27FC236}">
              <a16:creationId xmlns:a16="http://schemas.microsoft.com/office/drawing/2014/main" id="{3D052E5D-1D99-4F85-9053-C7DD4638BD8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92" name="Line 290">
          <a:extLst>
            <a:ext uri="{FF2B5EF4-FFF2-40B4-BE49-F238E27FC236}">
              <a16:creationId xmlns:a16="http://schemas.microsoft.com/office/drawing/2014/main" id="{DAA3CAA3-E87E-420A-BE67-F9454D64DF2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93" name="Line 291">
          <a:extLst>
            <a:ext uri="{FF2B5EF4-FFF2-40B4-BE49-F238E27FC236}">
              <a16:creationId xmlns:a16="http://schemas.microsoft.com/office/drawing/2014/main" id="{0B458EB7-C4DE-4DED-A662-0D0620B8BC7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94" name="Line 292">
          <a:extLst>
            <a:ext uri="{FF2B5EF4-FFF2-40B4-BE49-F238E27FC236}">
              <a16:creationId xmlns:a16="http://schemas.microsoft.com/office/drawing/2014/main" id="{780F8414-D4C3-4E49-8649-5DE1893DDA5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95" name="Line 293">
          <a:extLst>
            <a:ext uri="{FF2B5EF4-FFF2-40B4-BE49-F238E27FC236}">
              <a16:creationId xmlns:a16="http://schemas.microsoft.com/office/drawing/2014/main" id="{A7AEE061-E21A-4A78-B6C9-E3538C39B4B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96" name="Line 294">
          <a:extLst>
            <a:ext uri="{FF2B5EF4-FFF2-40B4-BE49-F238E27FC236}">
              <a16:creationId xmlns:a16="http://schemas.microsoft.com/office/drawing/2014/main" id="{321C8CCC-7BB1-4180-AAFF-8EC79D3745D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97" name="Line 295">
          <a:extLst>
            <a:ext uri="{FF2B5EF4-FFF2-40B4-BE49-F238E27FC236}">
              <a16:creationId xmlns:a16="http://schemas.microsoft.com/office/drawing/2014/main" id="{71DA59C1-F50C-47E7-A364-4146E2012F2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98" name="Line 296">
          <a:extLst>
            <a:ext uri="{FF2B5EF4-FFF2-40B4-BE49-F238E27FC236}">
              <a16:creationId xmlns:a16="http://schemas.microsoft.com/office/drawing/2014/main" id="{7F9D275A-9A59-4C7E-BB44-BACD0D488D4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399" name="Line 297">
          <a:extLst>
            <a:ext uri="{FF2B5EF4-FFF2-40B4-BE49-F238E27FC236}">
              <a16:creationId xmlns:a16="http://schemas.microsoft.com/office/drawing/2014/main" id="{DA0ED18B-B7CF-4FD7-8AEB-DB147D23B90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00" name="Line 298">
          <a:extLst>
            <a:ext uri="{FF2B5EF4-FFF2-40B4-BE49-F238E27FC236}">
              <a16:creationId xmlns:a16="http://schemas.microsoft.com/office/drawing/2014/main" id="{19445C9D-E42B-4A3D-BECD-ED9F88BC3B8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01" name="Line 299">
          <a:extLst>
            <a:ext uri="{FF2B5EF4-FFF2-40B4-BE49-F238E27FC236}">
              <a16:creationId xmlns:a16="http://schemas.microsoft.com/office/drawing/2014/main" id="{ACC2691B-EA75-4AC2-A818-4C7F3A5298A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02" name="Line 300">
          <a:extLst>
            <a:ext uri="{FF2B5EF4-FFF2-40B4-BE49-F238E27FC236}">
              <a16:creationId xmlns:a16="http://schemas.microsoft.com/office/drawing/2014/main" id="{DA920F76-CED8-4320-BBA1-A996D6E56CC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03" name="Line 301">
          <a:extLst>
            <a:ext uri="{FF2B5EF4-FFF2-40B4-BE49-F238E27FC236}">
              <a16:creationId xmlns:a16="http://schemas.microsoft.com/office/drawing/2014/main" id="{3D30771D-92E1-4749-A2BA-64E22864FBB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04" name="Line 302">
          <a:extLst>
            <a:ext uri="{FF2B5EF4-FFF2-40B4-BE49-F238E27FC236}">
              <a16:creationId xmlns:a16="http://schemas.microsoft.com/office/drawing/2014/main" id="{1225B25E-676D-43B3-9F00-F29481C610E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05" name="Line 303">
          <a:extLst>
            <a:ext uri="{FF2B5EF4-FFF2-40B4-BE49-F238E27FC236}">
              <a16:creationId xmlns:a16="http://schemas.microsoft.com/office/drawing/2014/main" id="{278A01DF-502A-48E8-BD0D-4C9E3789809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06" name="Line 304">
          <a:extLst>
            <a:ext uri="{FF2B5EF4-FFF2-40B4-BE49-F238E27FC236}">
              <a16:creationId xmlns:a16="http://schemas.microsoft.com/office/drawing/2014/main" id="{82E89FC0-D807-41C7-962A-16E615DD753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07" name="Line 305">
          <a:extLst>
            <a:ext uri="{FF2B5EF4-FFF2-40B4-BE49-F238E27FC236}">
              <a16:creationId xmlns:a16="http://schemas.microsoft.com/office/drawing/2014/main" id="{FEA600FB-4B76-4406-9DED-B4E01CE5845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08" name="Line 306">
          <a:extLst>
            <a:ext uri="{FF2B5EF4-FFF2-40B4-BE49-F238E27FC236}">
              <a16:creationId xmlns:a16="http://schemas.microsoft.com/office/drawing/2014/main" id="{479FF09D-6A40-4375-AC11-176D9A5E30F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09" name="Line 307">
          <a:extLst>
            <a:ext uri="{FF2B5EF4-FFF2-40B4-BE49-F238E27FC236}">
              <a16:creationId xmlns:a16="http://schemas.microsoft.com/office/drawing/2014/main" id="{8C5CF327-F2AB-4767-B3AB-EDC4C001C24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10" name="Line 308">
          <a:extLst>
            <a:ext uri="{FF2B5EF4-FFF2-40B4-BE49-F238E27FC236}">
              <a16:creationId xmlns:a16="http://schemas.microsoft.com/office/drawing/2014/main" id="{A9A208F7-469C-431F-B749-3F9BFE7E93B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11" name="Line 309">
          <a:extLst>
            <a:ext uri="{FF2B5EF4-FFF2-40B4-BE49-F238E27FC236}">
              <a16:creationId xmlns:a16="http://schemas.microsoft.com/office/drawing/2014/main" id="{32B0C293-5DF8-40E7-A90D-F5D3B11C449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12" name="Line 310">
          <a:extLst>
            <a:ext uri="{FF2B5EF4-FFF2-40B4-BE49-F238E27FC236}">
              <a16:creationId xmlns:a16="http://schemas.microsoft.com/office/drawing/2014/main" id="{DC93CB9F-C104-45A2-A4AD-EE472B0E5BE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13" name="Line 311">
          <a:extLst>
            <a:ext uri="{FF2B5EF4-FFF2-40B4-BE49-F238E27FC236}">
              <a16:creationId xmlns:a16="http://schemas.microsoft.com/office/drawing/2014/main" id="{D8E42313-485D-431B-BFAC-D67DF1DC0C1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14" name="Line 312">
          <a:extLst>
            <a:ext uri="{FF2B5EF4-FFF2-40B4-BE49-F238E27FC236}">
              <a16:creationId xmlns:a16="http://schemas.microsoft.com/office/drawing/2014/main" id="{EE739A98-F5A6-4E45-B80C-29A9EE50784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15" name="Line 313">
          <a:extLst>
            <a:ext uri="{FF2B5EF4-FFF2-40B4-BE49-F238E27FC236}">
              <a16:creationId xmlns:a16="http://schemas.microsoft.com/office/drawing/2014/main" id="{89D53195-083A-4FD9-9F99-493303E5810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16" name="Line 314">
          <a:extLst>
            <a:ext uri="{FF2B5EF4-FFF2-40B4-BE49-F238E27FC236}">
              <a16:creationId xmlns:a16="http://schemas.microsoft.com/office/drawing/2014/main" id="{80341A9A-EE53-47BC-832C-93D9F314970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17" name="Line 315">
          <a:extLst>
            <a:ext uri="{FF2B5EF4-FFF2-40B4-BE49-F238E27FC236}">
              <a16:creationId xmlns:a16="http://schemas.microsoft.com/office/drawing/2014/main" id="{10B9383E-77C7-45EB-A67C-8AFCE305498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18" name="Line 316">
          <a:extLst>
            <a:ext uri="{FF2B5EF4-FFF2-40B4-BE49-F238E27FC236}">
              <a16:creationId xmlns:a16="http://schemas.microsoft.com/office/drawing/2014/main" id="{9FC7ADD3-0AAE-4D41-871C-0B59C031E96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19" name="Line 317">
          <a:extLst>
            <a:ext uri="{FF2B5EF4-FFF2-40B4-BE49-F238E27FC236}">
              <a16:creationId xmlns:a16="http://schemas.microsoft.com/office/drawing/2014/main" id="{71A9D0F0-1AB3-4BA8-977E-35581C93E49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20" name="Line 318">
          <a:extLst>
            <a:ext uri="{FF2B5EF4-FFF2-40B4-BE49-F238E27FC236}">
              <a16:creationId xmlns:a16="http://schemas.microsoft.com/office/drawing/2014/main" id="{64FBD36F-CA6A-410D-98B1-F30B42AE800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21" name="Line 319">
          <a:extLst>
            <a:ext uri="{FF2B5EF4-FFF2-40B4-BE49-F238E27FC236}">
              <a16:creationId xmlns:a16="http://schemas.microsoft.com/office/drawing/2014/main" id="{D7714212-25A2-4F7A-9FF7-0A417445FBA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22" name="Line 320">
          <a:extLst>
            <a:ext uri="{FF2B5EF4-FFF2-40B4-BE49-F238E27FC236}">
              <a16:creationId xmlns:a16="http://schemas.microsoft.com/office/drawing/2014/main" id="{39C290AB-FDB4-4030-899C-B41D45FDEAB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23" name="Line 321">
          <a:extLst>
            <a:ext uri="{FF2B5EF4-FFF2-40B4-BE49-F238E27FC236}">
              <a16:creationId xmlns:a16="http://schemas.microsoft.com/office/drawing/2014/main" id="{115EF2A1-CC7E-4175-8D7A-5DBB7D0167C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24" name="Line 322">
          <a:extLst>
            <a:ext uri="{FF2B5EF4-FFF2-40B4-BE49-F238E27FC236}">
              <a16:creationId xmlns:a16="http://schemas.microsoft.com/office/drawing/2014/main" id="{A2489D7B-9E84-4E92-ADF9-A3A972BF61C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25" name="Line 323">
          <a:extLst>
            <a:ext uri="{FF2B5EF4-FFF2-40B4-BE49-F238E27FC236}">
              <a16:creationId xmlns:a16="http://schemas.microsoft.com/office/drawing/2014/main" id="{1E1FACC6-2229-4619-8643-A67BDC4E823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26" name="Line 324">
          <a:extLst>
            <a:ext uri="{FF2B5EF4-FFF2-40B4-BE49-F238E27FC236}">
              <a16:creationId xmlns:a16="http://schemas.microsoft.com/office/drawing/2014/main" id="{50BE5873-F712-4EB1-98A7-F5F392A7C4C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27" name="Line 325">
          <a:extLst>
            <a:ext uri="{FF2B5EF4-FFF2-40B4-BE49-F238E27FC236}">
              <a16:creationId xmlns:a16="http://schemas.microsoft.com/office/drawing/2014/main" id="{C74B8518-701D-43A6-B2B1-BDFA31E57E8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28" name="Line 326">
          <a:extLst>
            <a:ext uri="{FF2B5EF4-FFF2-40B4-BE49-F238E27FC236}">
              <a16:creationId xmlns:a16="http://schemas.microsoft.com/office/drawing/2014/main" id="{F02A78F1-31CA-48D5-AB3B-2D3A0FF92C2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29" name="Line 327">
          <a:extLst>
            <a:ext uri="{FF2B5EF4-FFF2-40B4-BE49-F238E27FC236}">
              <a16:creationId xmlns:a16="http://schemas.microsoft.com/office/drawing/2014/main" id="{8E34FCDF-C54A-44AD-82DF-8B567C2146E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30" name="Line 328">
          <a:extLst>
            <a:ext uri="{FF2B5EF4-FFF2-40B4-BE49-F238E27FC236}">
              <a16:creationId xmlns:a16="http://schemas.microsoft.com/office/drawing/2014/main" id="{C0792ACC-C964-4F22-9897-5447E22C292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31" name="Line 329">
          <a:extLst>
            <a:ext uri="{FF2B5EF4-FFF2-40B4-BE49-F238E27FC236}">
              <a16:creationId xmlns:a16="http://schemas.microsoft.com/office/drawing/2014/main" id="{EA880056-26CE-4477-94DA-9D961C383CD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32" name="Line 331">
          <a:extLst>
            <a:ext uri="{FF2B5EF4-FFF2-40B4-BE49-F238E27FC236}">
              <a16:creationId xmlns:a16="http://schemas.microsoft.com/office/drawing/2014/main" id="{EB08427F-A93F-4A07-B212-48AD69998C6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33" name="Line 332">
          <a:extLst>
            <a:ext uri="{FF2B5EF4-FFF2-40B4-BE49-F238E27FC236}">
              <a16:creationId xmlns:a16="http://schemas.microsoft.com/office/drawing/2014/main" id="{AAC17F50-4AF6-46D2-91AB-1808005BB68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34" name="Line 333">
          <a:extLst>
            <a:ext uri="{FF2B5EF4-FFF2-40B4-BE49-F238E27FC236}">
              <a16:creationId xmlns:a16="http://schemas.microsoft.com/office/drawing/2014/main" id="{4A04D985-18F3-46AA-95C7-CABE64A10D1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35" name="Line 334">
          <a:extLst>
            <a:ext uri="{FF2B5EF4-FFF2-40B4-BE49-F238E27FC236}">
              <a16:creationId xmlns:a16="http://schemas.microsoft.com/office/drawing/2014/main" id="{9D6CFF51-FC75-48DF-B79F-5B0883CD5C7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36" name="Line 335">
          <a:extLst>
            <a:ext uri="{FF2B5EF4-FFF2-40B4-BE49-F238E27FC236}">
              <a16:creationId xmlns:a16="http://schemas.microsoft.com/office/drawing/2014/main" id="{857A14E0-A2F6-4A2E-8F4F-7F93BFE7BD5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37" name="Line 336">
          <a:extLst>
            <a:ext uri="{FF2B5EF4-FFF2-40B4-BE49-F238E27FC236}">
              <a16:creationId xmlns:a16="http://schemas.microsoft.com/office/drawing/2014/main" id="{60FA68B1-C065-4189-9E0A-75ADB95F692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38" name="Line 337">
          <a:extLst>
            <a:ext uri="{FF2B5EF4-FFF2-40B4-BE49-F238E27FC236}">
              <a16:creationId xmlns:a16="http://schemas.microsoft.com/office/drawing/2014/main" id="{48519C7D-9D0C-4EA3-B23D-80851CD613B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39" name="Line 338">
          <a:extLst>
            <a:ext uri="{FF2B5EF4-FFF2-40B4-BE49-F238E27FC236}">
              <a16:creationId xmlns:a16="http://schemas.microsoft.com/office/drawing/2014/main" id="{23521E9A-E649-40B5-9D9E-DA8CE6A8ECE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40" name="Line 339">
          <a:extLst>
            <a:ext uri="{FF2B5EF4-FFF2-40B4-BE49-F238E27FC236}">
              <a16:creationId xmlns:a16="http://schemas.microsoft.com/office/drawing/2014/main" id="{78D98001-A10F-43C9-9D5C-1E69190EC04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41" name="Line 340">
          <a:extLst>
            <a:ext uri="{FF2B5EF4-FFF2-40B4-BE49-F238E27FC236}">
              <a16:creationId xmlns:a16="http://schemas.microsoft.com/office/drawing/2014/main" id="{D9DBAFD8-EDC2-4A76-98BF-0AD5AC63D16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42" name="Line 341">
          <a:extLst>
            <a:ext uri="{FF2B5EF4-FFF2-40B4-BE49-F238E27FC236}">
              <a16:creationId xmlns:a16="http://schemas.microsoft.com/office/drawing/2014/main" id="{B232124A-7F99-4CA9-8FBA-1685D37349C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43" name="Line 342">
          <a:extLst>
            <a:ext uri="{FF2B5EF4-FFF2-40B4-BE49-F238E27FC236}">
              <a16:creationId xmlns:a16="http://schemas.microsoft.com/office/drawing/2014/main" id="{E80EC5FC-A07D-42E8-A1AF-604490166D8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44" name="Line 343">
          <a:extLst>
            <a:ext uri="{FF2B5EF4-FFF2-40B4-BE49-F238E27FC236}">
              <a16:creationId xmlns:a16="http://schemas.microsoft.com/office/drawing/2014/main" id="{0AF09A93-0727-4ED2-B001-4B5FD06409D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45" name="Line 344">
          <a:extLst>
            <a:ext uri="{FF2B5EF4-FFF2-40B4-BE49-F238E27FC236}">
              <a16:creationId xmlns:a16="http://schemas.microsoft.com/office/drawing/2014/main" id="{37B72158-9540-47DE-BEFD-E469B5A1FA3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46" name="Line 345">
          <a:extLst>
            <a:ext uri="{FF2B5EF4-FFF2-40B4-BE49-F238E27FC236}">
              <a16:creationId xmlns:a16="http://schemas.microsoft.com/office/drawing/2014/main" id="{693EEBC2-D4CD-4B19-B20C-7D46EBBB7D3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47" name="Line 346">
          <a:extLst>
            <a:ext uri="{FF2B5EF4-FFF2-40B4-BE49-F238E27FC236}">
              <a16:creationId xmlns:a16="http://schemas.microsoft.com/office/drawing/2014/main" id="{815472DD-1953-434A-AA75-E4DC4652AD2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48" name="Line 347">
          <a:extLst>
            <a:ext uri="{FF2B5EF4-FFF2-40B4-BE49-F238E27FC236}">
              <a16:creationId xmlns:a16="http://schemas.microsoft.com/office/drawing/2014/main" id="{C894BB12-992B-4EC1-A2AE-4D09C5D05D0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49" name="Line 348">
          <a:extLst>
            <a:ext uri="{FF2B5EF4-FFF2-40B4-BE49-F238E27FC236}">
              <a16:creationId xmlns:a16="http://schemas.microsoft.com/office/drawing/2014/main" id="{EA7B9C90-34FB-4271-98EF-FCA3BAC5B0D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50" name="Line 349">
          <a:extLst>
            <a:ext uri="{FF2B5EF4-FFF2-40B4-BE49-F238E27FC236}">
              <a16:creationId xmlns:a16="http://schemas.microsoft.com/office/drawing/2014/main" id="{0A3421C2-F6DC-478B-B300-21EF27ED5E5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51" name="Line 350">
          <a:extLst>
            <a:ext uri="{FF2B5EF4-FFF2-40B4-BE49-F238E27FC236}">
              <a16:creationId xmlns:a16="http://schemas.microsoft.com/office/drawing/2014/main" id="{A96F05BC-0A69-417E-B2A4-8F374DDD273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52" name="Line 351">
          <a:extLst>
            <a:ext uri="{FF2B5EF4-FFF2-40B4-BE49-F238E27FC236}">
              <a16:creationId xmlns:a16="http://schemas.microsoft.com/office/drawing/2014/main" id="{5BE18F7D-72F3-4C2B-BA79-22ACE13C515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53" name="Line 352">
          <a:extLst>
            <a:ext uri="{FF2B5EF4-FFF2-40B4-BE49-F238E27FC236}">
              <a16:creationId xmlns:a16="http://schemas.microsoft.com/office/drawing/2014/main" id="{58BAFB1A-CD9F-40BA-8F3E-E28CCCA4C1D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54" name="Line 353">
          <a:extLst>
            <a:ext uri="{FF2B5EF4-FFF2-40B4-BE49-F238E27FC236}">
              <a16:creationId xmlns:a16="http://schemas.microsoft.com/office/drawing/2014/main" id="{9F1E504B-919A-48A4-B2F1-DF57FD05A58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55" name="Line 354">
          <a:extLst>
            <a:ext uri="{FF2B5EF4-FFF2-40B4-BE49-F238E27FC236}">
              <a16:creationId xmlns:a16="http://schemas.microsoft.com/office/drawing/2014/main" id="{856D4D92-A577-45A0-B8FE-22B7507FE8F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56" name="Line 355">
          <a:extLst>
            <a:ext uri="{FF2B5EF4-FFF2-40B4-BE49-F238E27FC236}">
              <a16:creationId xmlns:a16="http://schemas.microsoft.com/office/drawing/2014/main" id="{E43808E4-7BE1-4655-BEB4-7EE07DE2558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57" name="Line 356">
          <a:extLst>
            <a:ext uri="{FF2B5EF4-FFF2-40B4-BE49-F238E27FC236}">
              <a16:creationId xmlns:a16="http://schemas.microsoft.com/office/drawing/2014/main" id="{9748093D-2073-42D5-A2BF-E430203E07F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58" name="Line 358">
          <a:extLst>
            <a:ext uri="{FF2B5EF4-FFF2-40B4-BE49-F238E27FC236}">
              <a16:creationId xmlns:a16="http://schemas.microsoft.com/office/drawing/2014/main" id="{56E493E5-C11F-428F-B401-0C77EF94B9D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59" name="Line 359">
          <a:extLst>
            <a:ext uri="{FF2B5EF4-FFF2-40B4-BE49-F238E27FC236}">
              <a16:creationId xmlns:a16="http://schemas.microsoft.com/office/drawing/2014/main" id="{917ECE03-7D0B-43E4-A2AA-6B4D390FEF7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60" name="Line 360">
          <a:extLst>
            <a:ext uri="{FF2B5EF4-FFF2-40B4-BE49-F238E27FC236}">
              <a16:creationId xmlns:a16="http://schemas.microsoft.com/office/drawing/2014/main" id="{7298E7CB-0586-4679-BEB2-87F0C7825D9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61" name="Line 361">
          <a:extLst>
            <a:ext uri="{FF2B5EF4-FFF2-40B4-BE49-F238E27FC236}">
              <a16:creationId xmlns:a16="http://schemas.microsoft.com/office/drawing/2014/main" id="{73E0B3A1-2658-47A3-B939-C70199DF156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62" name="Line 362">
          <a:extLst>
            <a:ext uri="{FF2B5EF4-FFF2-40B4-BE49-F238E27FC236}">
              <a16:creationId xmlns:a16="http://schemas.microsoft.com/office/drawing/2014/main" id="{6796B1BB-19A1-41E9-B2AA-A3914617771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63" name="Line 363">
          <a:extLst>
            <a:ext uri="{FF2B5EF4-FFF2-40B4-BE49-F238E27FC236}">
              <a16:creationId xmlns:a16="http://schemas.microsoft.com/office/drawing/2014/main" id="{123D38C9-98FE-4C6D-A299-D1E52D6A946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64" name="Line 364">
          <a:extLst>
            <a:ext uri="{FF2B5EF4-FFF2-40B4-BE49-F238E27FC236}">
              <a16:creationId xmlns:a16="http://schemas.microsoft.com/office/drawing/2014/main" id="{B97A6143-33C1-4B95-A308-5EF0A1CAA5B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65" name="Line 365">
          <a:extLst>
            <a:ext uri="{FF2B5EF4-FFF2-40B4-BE49-F238E27FC236}">
              <a16:creationId xmlns:a16="http://schemas.microsoft.com/office/drawing/2014/main" id="{43F22290-DADF-4019-A013-049D7CB1263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66" name="Line 366">
          <a:extLst>
            <a:ext uri="{FF2B5EF4-FFF2-40B4-BE49-F238E27FC236}">
              <a16:creationId xmlns:a16="http://schemas.microsoft.com/office/drawing/2014/main" id="{2CCF912D-0F6D-4F14-9DAC-9BEED307BEC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67" name="Line 367">
          <a:extLst>
            <a:ext uri="{FF2B5EF4-FFF2-40B4-BE49-F238E27FC236}">
              <a16:creationId xmlns:a16="http://schemas.microsoft.com/office/drawing/2014/main" id="{BB9E80D5-BB93-42C1-9154-FCAE1323C0F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68" name="Line 368">
          <a:extLst>
            <a:ext uri="{FF2B5EF4-FFF2-40B4-BE49-F238E27FC236}">
              <a16:creationId xmlns:a16="http://schemas.microsoft.com/office/drawing/2014/main" id="{684F58B7-9BC6-4C1C-810C-090F0999EDC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69" name="Line 369">
          <a:extLst>
            <a:ext uri="{FF2B5EF4-FFF2-40B4-BE49-F238E27FC236}">
              <a16:creationId xmlns:a16="http://schemas.microsoft.com/office/drawing/2014/main" id="{6FA47608-7004-4F58-9F01-D142EEE5996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70" name="Line 370">
          <a:extLst>
            <a:ext uri="{FF2B5EF4-FFF2-40B4-BE49-F238E27FC236}">
              <a16:creationId xmlns:a16="http://schemas.microsoft.com/office/drawing/2014/main" id="{EA1BE036-3C00-4A2C-9458-9324962C437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71" name="Line 371">
          <a:extLst>
            <a:ext uri="{FF2B5EF4-FFF2-40B4-BE49-F238E27FC236}">
              <a16:creationId xmlns:a16="http://schemas.microsoft.com/office/drawing/2014/main" id="{1D708ABE-4FFB-405B-ACC6-1D72504CCB8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72" name="Line 372">
          <a:extLst>
            <a:ext uri="{FF2B5EF4-FFF2-40B4-BE49-F238E27FC236}">
              <a16:creationId xmlns:a16="http://schemas.microsoft.com/office/drawing/2014/main" id="{6421C9A0-325C-48CD-AD32-C593BCFD397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73" name="Line 373">
          <a:extLst>
            <a:ext uri="{FF2B5EF4-FFF2-40B4-BE49-F238E27FC236}">
              <a16:creationId xmlns:a16="http://schemas.microsoft.com/office/drawing/2014/main" id="{7D270A11-592C-4CB4-B053-1A1A394D2E7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74" name="Line 374">
          <a:extLst>
            <a:ext uri="{FF2B5EF4-FFF2-40B4-BE49-F238E27FC236}">
              <a16:creationId xmlns:a16="http://schemas.microsoft.com/office/drawing/2014/main" id="{57809119-447B-470F-822E-73BE56041B7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75" name="Line 375">
          <a:extLst>
            <a:ext uri="{FF2B5EF4-FFF2-40B4-BE49-F238E27FC236}">
              <a16:creationId xmlns:a16="http://schemas.microsoft.com/office/drawing/2014/main" id="{17008BE5-6E4D-497B-8F26-C29B10B9C62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76" name="Line 376">
          <a:extLst>
            <a:ext uri="{FF2B5EF4-FFF2-40B4-BE49-F238E27FC236}">
              <a16:creationId xmlns:a16="http://schemas.microsoft.com/office/drawing/2014/main" id="{BDBC452D-8811-4C37-B850-D0D65568730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77" name="Line 377">
          <a:extLst>
            <a:ext uri="{FF2B5EF4-FFF2-40B4-BE49-F238E27FC236}">
              <a16:creationId xmlns:a16="http://schemas.microsoft.com/office/drawing/2014/main" id="{0D2921A2-4FDC-4482-A422-C00B206649A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78" name="Line 378">
          <a:extLst>
            <a:ext uri="{FF2B5EF4-FFF2-40B4-BE49-F238E27FC236}">
              <a16:creationId xmlns:a16="http://schemas.microsoft.com/office/drawing/2014/main" id="{CB01B99B-E76E-4AC3-BFEC-6ADD5832F5E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79" name="Line 379">
          <a:extLst>
            <a:ext uri="{FF2B5EF4-FFF2-40B4-BE49-F238E27FC236}">
              <a16:creationId xmlns:a16="http://schemas.microsoft.com/office/drawing/2014/main" id="{F59BADF8-EA38-4D05-BC08-86D3DCA2BB0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80" name="Line 380">
          <a:extLst>
            <a:ext uri="{FF2B5EF4-FFF2-40B4-BE49-F238E27FC236}">
              <a16:creationId xmlns:a16="http://schemas.microsoft.com/office/drawing/2014/main" id="{05408B0C-D42B-48C9-9556-6FFBC2C5E29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81" name="Line 381">
          <a:extLst>
            <a:ext uri="{FF2B5EF4-FFF2-40B4-BE49-F238E27FC236}">
              <a16:creationId xmlns:a16="http://schemas.microsoft.com/office/drawing/2014/main" id="{E3F3E4BD-49DA-4531-8A98-175B7CFAC22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82" name="Line 382">
          <a:extLst>
            <a:ext uri="{FF2B5EF4-FFF2-40B4-BE49-F238E27FC236}">
              <a16:creationId xmlns:a16="http://schemas.microsoft.com/office/drawing/2014/main" id="{ED7D6968-0580-48FA-B46E-AF020DE5FE7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83" name="Line 383">
          <a:extLst>
            <a:ext uri="{FF2B5EF4-FFF2-40B4-BE49-F238E27FC236}">
              <a16:creationId xmlns:a16="http://schemas.microsoft.com/office/drawing/2014/main" id="{263E4904-0251-4307-AC88-F7D575FB89B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84" name="Line 384">
          <a:extLst>
            <a:ext uri="{FF2B5EF4-FFF2-40B4-BE49-F238E27FC236}">
              <a16:creationId xmlns:a16="http://schemas.microsoft.com/office/drawing/2014/main" id="{D0E56BE1-151C-41D5-A0D2-FBC20125F8D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85" name="Line 385">
          <a:extLst>
            <a:ext uri="{FF2B5EF4-FFF2-40B4-BE49-F238E27FC236}">
              <a16:creationId xmlns:a16="http://schemas.microsoft.com/office/drawing/2014/main" id="{7E493FDD-0508-447D-90D2-FB259E0DC0A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86" name="Line 386">
          <a:extLst>
            <a:ext uri="{FF2B5EF4-FFF2-40B4-BE49-F238E27FC236}">
              <a16:creationId xmlns:a16="http://schemas.microsoft.com/office/drawing/2014/main" id="{45FFD32E-7B30-40CB-A6C6-35DDF1DF256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87" name="Line 387">
          <a:extLst>
            <a:ext uri="{FF2B5EF4-FFF2-40B4-BE49-F238E27FC236}">
              <a16:creationId xmlns:a16="http://schemas.microsoft.com/office/drawing/2014/main" id="{EBEECB4E-80AC-4FAC-86F0-0C1F2FE925E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88" name="Line 388">
          <a:extLst>
            <a:ext uri="{FF2B5EF4-FFF2-40B4-BE49-F238E27FC236}">
              <a16:creationId xmlns:a16="http://schemas.microsoft.com/office/drawing/2014/main" id="{FEC4F01D-258F-4DE9-BB01-2483BC71425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89" name="Line 389">
          <a:extLst>
            <a:ext uri="{FF2B5EF4-FFF2-40B4-BE49-F238E27FC236}">
              <a16:creationId xmlns:a16="http://schemas.microsoft.com/office/drawing/2014/main" id="{CE97DDA6-B68E-4CA6-9FA2-9D2B8B14690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90" name="Line 390">
          <a:extLst>
            <a:ext uri="{FF2B5EF4-FFF2-40B4-BE49-F238E27FC236}">
              <a16:creationId xmlns:a16="http://schemas.microsoft.com/office/drawing/2014/main" id="{7410CB3B-C5B8-4DB1-9EA1-6B9833C1089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91" name="Line 391">
          <a:extLst>
            <a:ext uri="{FF2B5EF4-FFF2-40B4-BE49-F238E27FC236}">
              <a16:creationId xmlns:a16="http://schemas.microsoft.com/office/drawing/2014/main" id="{65C4D832-9766-45BD-8702-1524DADA610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92" name="Line 392">
          <a:extLst>
            <a:ext uri="{FF2B5EF4-FFF2-40B4-BE49-F238E27FC236}">
              <a16:creationId xmlns:a16="http://schemas.microsoft.com/office/drawing/2014/main" id="{96E9745F-F6CA-4044-B05C-F663B50D34A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93" name="Line 393">
          <a:extLst>
            <a:ext uri="{FF2B5EF4-FFF2-40B4-BE49-F238E27FC236}">
              <a16:creationId xmlns:a16="http://schemas.microsoft.com/office/drawing/2014/main" id="{0151637E-29CF-4586-A8E0-E12874B839E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94" name="Line 394">
          <a:extLst>
            <a:ext uri="{FF2B5EF4-FFF2-40B4-BE49-F238E27FC236}">
              <a16:creationId xmlns:a16="http://schemas.microsoft.com/office/drawing/2014/main" id="{00875B11-0B2A-45AC-9689-848C94E95A2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95" name="Line 395">
          <a:extLst>
            <a:ext uri="{FF2B5EF4-FFF2-40B4-BE49-F238E27FC236}">
              <a16:creationId xmlns:a16="http://schemas.microsoft.com/office/drawing/2014/main" id="{498EDEC4-210B-4AC6-9A92-C8617550DFC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96" name="Line 396">
          <a:extLst>
            <a:ext uri="{FF2B5EF4-FFF2-40B4-BE49-F238E27FC236}">
              <a16:creationId xmlns:a16="http://schemas.microsoft.com/office/drawing/2014/main" id="{60B53C72-461E-41FA-91FA-5B79F991450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97" name="Line 397">
          <a:extLst>
            <a:ext uri="{FF2B5EF4-FFF2-40B4-BE49-F238E27FC236}">
              <a16:creationId xmlns:a16="http://schemas.microsoft.com/office/drawing/2014/main" id="{2976C291-AF68-401D-A4DC-4A5C4FE6B85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98" name="Line 398">
          <a:extLst>
            <a:ext uri="{FF2B5EF4-FFF2-40B4-BE49-F238E27FC236}">
              <a16:creationId xmlns:a16="http://schemas.microsoft.com/office/drawing/2014/main" id="{9D45C64A-56D2-4A3B-B906-181F97A605A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499" name="Line 399">
          <a:extLst>
            <a:ext uri="{FF2B5EF4-FFF2-40B4-BE49-F238E27FC236}">
              <a16:creationId xmlns:a16="http://schemas.microsoft.com/office/drawing/2014/main" id="{5EC953BE-27E0-487B-B5CD-51D2961D6AA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00" name="Line 400">
          <a:extLst>
            <a:ext uri="{FF2B5EF4-FFF2-40B4-BE49-F238E27FC236}">
              <a16:creationId xmlns:a16="http://schemas.microsoft.com/office/drawing/2014/main" id="{F9A7D092-8280-4213-8EDA-4E4613FFB89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01" name="Line 401">
          <a:extLst>
            <a:ext uri="{FF2B5EF4-FFF2-40B4-BE49-F238E27FC236}">
              <a16:creationId xmlns:a16="http://schemas.microsoft.com/office/drawing/2014/main" id="{8E6F47E3-F7EF-4133-8C4B-CE30C6E3529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02" name="Line 402">
          <a:extLst>
            <a:ext uri="{FF2B5EF4-FFF2-40B4-BE49-F238E27FC236}">
              <a16:creationId xmlns:a16="http://schemas.microsoft.com/office/drawing/2014/main" id="{F6E72769-3E28-42F9-A7B7-C22E5B0FC66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03" name="Line 404">
          <a:extLst>
            <a:ext uri="{FF2B5EF4-FFF2-40B4-BE49-F238E27FC236}">
              <a16:creationId xmlns:a16="http://schemas.microsoft.com/office/drawing/2014/main" id="{74CA3BDD-2CAB-45A9-9C14-4558FEA8725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04" name="Line 407">
          <a:extLst>
            <a:ext uri="{FF2B5EF4-FFF2-40B4-BE49-F238E27FC236}">
              <a16:creationId xmlns:a16="http://schemas.microsoft.com/office/drawing/2014/main" id="{FC7F3835-8A74-45DA-842A-D11E1C1CE24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05" name="Line 408">
          <a:extLst>
            <a:ext uri="{FF2B5EF4-FFF2-40B4-BE49-F238E27FC236}">
              <a16:creationId xmlns:a16="http://schemas.microsoft.com/office/drawing/2014/main" id="{9A2345CC-9942-4642-82EF-581C0E2C0F3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06" name="Line 409">
          <a:extLst>
            <a:ext uri="{FF2B5EF4-FFF2-40B4-BE49-F238E27FC236}">
              <a16:creationId xmlns:a16="http://schemas.microsoft.com/office/drawing/2014/main" id="{52F25ADE-C679-4B63-9B64-8AD0A65796F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07" name="Line 410">
          <a:extLst>
            <a:ext uri="{FF2B5EF4-FFF2-40B4-BE49-F238E27FC236}">
              <a16:creationId xmlns:a16="http://schemas.microsoft.com/office/drawing/2014/main" id="{630E0212-4E5A-4FFD-98FB-DFE45862EE2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08" name="Line 411">
          <a:extLst>
            <a:ext uri="{FF2B5EF4-FFF2-40B4-BE49-F238E27FC236}">
              <a16:creationId xmlns:a16="http://schemas.microsoft.com/office/drawing/2014/main" id="{739182B7-5736-4B5F-8940-F65DD694E18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09" name="Line 412">
          <a:extLst>
            <a:ext uri="{FF2B5EF4-FFF2-40B4-BE49-F238E27FC236}">
              <a16:creationId xmlns:a16="http://schemas.microsoft.com/office/drawing/2014/main" id="{258F692E-EA4C-4E88-AD4B-924C0C95468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10" name="Line 413">
          <a:extLst>
            <a:ext uri="{FF2B5EF4-FFF2-40B4-BE49-F238E27FC236}">
              <a16:creationId xmlns:a16="http://schemas.microsoft.com/office/drawing/2014/main" id="{5A991DBF-0B61-4001-8F62-DA202CC8593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11" name="Line 414">
          <a:extLst>
            <a:ext uri="{FF2B5EF4-FFF2-40B4-BE49-F238E27FC236}">
              <a16:creationId xmlns:a16="http://schemas.microsoft.com/office/drawing/2014/main" id="{E7AB8341-5970-4131-AB92-60DCD014C09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12" name="Line 415">
          <a:extLst>
            <a:ext uri="{FF2B5EF4-FFF2-40B4-BE49-F238E27FC236}">
              <a16:creationId xmlns:a16="http://schemas.microsoft.com/office/drawing/2014/main" id="{9BD0AEBD-6590-4E2B-8100-28F98BD7490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13" name="Line 416">
          <a:extLst>
            <a:ext uri="{FF2B5EF4-FFF2-40B4-BE49-F238E27FC236}">
              <a16:creationId xmlns:a16="http://schemas.microsoft.com/office/drawing/2014/main" id="{C9F62DC3-5AA0-4144-81AA-67DD0CF5505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14" name="Line 417">
          <a:extLst>
            <a:ext uri="{FF2B5EF4-FFF2-40B4-BE49-F238E27FC236}">
              <a16:creationId xmlns:a16="http://schemas.microsoft.com/office/drawing/2014/main" id="{D8081DEB-D79C-4556-B7D0-3A129483313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15" name="Line 418">
          <a:extLst>
            <a:ext uri="{FF2B5EF4-FFF2-40B4-BE49-F238E27FC236}">
              <a16:creationId xmlns:a16="http://schemas.microsoft.com/office/drawing/2014/main" id="{99B8C981-D29F-4D75-8CD3-4AF1C56070D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16" name="Line 419">
          <a:extLst>
            <a:ext uri="{FF2B5EF4-FFF2-40B4-BE49-F238E27FC236}">
              <a16:creationId xmlns:a16="http://schemas.microsoft.com/office/drawing/2014/main" id="{5107DBFF-1756-4A81-BD0E-15A0193C496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17" name="Line 420">
          <a:extLst>
            <a:ext uri="{FF2B5EF4-FFF2-40B4-BE49-F238E27FC236}">
              <a16:creationId xmlns:a16="http://schemas.microsoft.com/office/drawing/2014/main" id="{F6C7AE77-CF76-48AA-8077-44ABF306D96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18" name="Line 421">
          <a:extLst>
            <a:ext uri="{FF2B5EF4-FFF2-40B4-BE49-F238E27FC236}">
              <a16:creationId xmlns:a16="http://schemas.microsoft.com/office/drawing/2014/main" id="{F81C9717-D410-4F86-A4B9-EB499615CF3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19" name="Line 422">
          <a:extLst>
            <a:ext uri="{FF2B5EF4-FFF2-40B4-BE49-F238E27FC236}">
              <a16:creationId xmlns:a16="http://schemas.microsoft.com/office/drawing/2014/main" id="{C36D45C2-73D1-4D94-88FD-E7C7D9305C1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20" name="Line 423">
          <a:extLst>
            <a:ext uri="{FF2B5EF4-FFF2-40B4-BE49-F238E27FC236}">
              <a16:creationId xmlns:a16="http://schemas.microsoft.com/office/drawing/2014/main" id="{EC4741AD-5CF6-413C-8639-8883D9925A6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21" name="Line 424">
          <a:extLst>
            <a:ext uri="{FF2B5EF4-FFF2-40B4-BE49-F238E27FC236}">
              <a16:creationId xmlns:a16="http://schemas.microsoft.com/office/drawing/2014/main" id="{4126F24D-CB35-4205-A6C3-6F7BDF6D85E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22" name="Line 425">
          <a:extLst>
            <a:ext uri="{FF2B5EF4-FFF2-40B4-BE49-F238E27FC236}">
              <a16:creationId xmlns:a16="http://schemas.microsoft.com/office/drawing/2014/main" id="{C72A9D3A-4F2C-44F2-9E3B-5D5B5AE44C6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23" name="Line 426">
          <a:extLst>
            <a:ext uri="{FF2B5EF4-FFF2-40B4-BE49-F238E27FC236}">
              <a16:creationId xmlns:a16="http://schemas.microsoft.com/office/drawing/2014/main" id="{DAA66110-0893-42C3-B291-D33201CDA30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24" name="Line 427">
          <a:extLst>
            <a:ext uri="{FF2B5EF4-FFF2-40B4-BE49-F238E27FC236}">
              <a16:creationId xmlns:a16="http://schemas.microsoft.com/office/drawing/2014/main" id="{5560076C-DE00-4AAE-B1ED-9243A0FB40B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25" name="Line 428">
          <a:extLst>
            <a:ext uri="{FF2B5EF4-FFF2-40B4-BE49-F238E27FC236}">
              <a16:creationId xmlns:a16="http://schemas.microsoft.com/office/drawing/2014/main" id="{DD289E84-523B-4D20-B530-20A81E459B3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26" name="Line 429">
          <a:extLst>
            <a:ext uri="{FF2B5EF4-FFF2-40B4-BE49-F238E27FC236}">
              <a16:creationId xmlns:a16="http://schemas.microsoft.com/office/drawing/2014/main" id="{6F8213F9-C73D-4B69-9745-55BFB909433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27" name="Line 430">
          <a:extLst>
            <a:ext uri="{FF2B5EF4-FFF2-40B4-BE49-F238E27FC236}">
              <a16:creationId xmlns:a16="http://schemas.microsoft.com/office/drawing/2014/main" id="{75F9A787-7B11-4B95-BC0E-856263E3F70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28" name="Line 431">
          <a:extLst>
            <a:ext uri="{FF2B5EF4-FFF2-40B4-BE49-F238E27FC236}">
              <a16:creationId xmlns:a16="http://schemas.microsoft.com/office/drawing/2014/main" id="{19E28541-068B-4143-9A46-EE4D0D59138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29" name="Line 432">
          <a:extLst>
            <a:ext uri="{FF2B5EF4-FFF2-40B4-BE49-F238E27FC236}">
              <a16:creationId xmlns:a16="http://schemas.microsoft.com/office/drawing/2014/main" id="{F49BECBA-8E26-4100-A3D6-FBB3E0AE4F4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30" name="Line 433">
          <a:extLst>
            <a:ext uri="{FF2B5EF4-FFF2-40B4-BE49-F238E27FC236}">
              <a16:creationId xmlns:a16="http://schemas.microsoft.com/office/drawing/2014/main" id="{6BA20339-D8C0-4EFC-A394-598C1A85D64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31" name="Line 434">
          <a:extLst>
            <a:ext uri="{FF2B5EF4-FFF2-40B4-BE49-F238E27FC236}">
              <a16:creationId xmlns:a16="http://schemas.microsoft.com/office/drawing/2014/main" id="{AEF0B12D-FE93-4CFC-A01D-1BE51CEBF6E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32" name="Line 435">
          <a:extLst>
            <a:ext uri="{FF2B5EF4-FFF2-40B4-BE49-F238E27FC236}">
              <a16:creationId xmlns:a16="http://schemas.microsoft.com/office/drawing/2014/main" id="{F5F7A7AB-336D-4F7D-966D-06935DB9CCB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33" name="Line 436">
          <a:extLst>
            <a:ext uri="{FF2B5EF4-FFF2-40B4-BE49-F238E27FC236}">
              <a16:creationId xmlns:a16="http://schemas.microsoft.com/office/drawing/2014/main" id="{072FD8AB-3B32-4C47-A0AB-860E2ED394C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34" name="Line 437">
          <a:extLst>
            <a:ext uri="{FF2B5EF4-FFF2-40B4-BE49-F238E27FC236}">
              <a16:creationId xmlns:a16="http://schemas.microsoft.com/office/drawing/2014/main" id="{861F947E-E8E9-426F-AA69-A4BCDFCCA55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35" name="Line 438">
          <a:extLst>
            <a:ext uri="{FF2B5EF4-FFF2-40B4-BE49-F238E27FC236}">
              <a16:creationId xmlns:a16="http://schemas.microsoft.com/office/drawing/2014/main" id="{3F8FFDE6-242B-4F0E-89CC-E2F78CCAC55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36" name="Line 439">
          <a:extLst>
            <a:ext uri="{FF2B5EF4-FFF2-40B4-BE49-F238E27FC236}">
              <a16:creationId xmlns:a16="http://schemas.microsoft.com/office/drawing/2014/main" id="{8478AD3B-50D6-4885-917E-2B52A9E5C1B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37" name="Line 440">
          <a:extLst>
            <a:ext uri="{FF2B5EF4-FFF2-40B4-BE49-F238E27FC236}">
              <a16:creationId xmlns:a16="http://schemas.microsoft.com/office/drawing/2014/main" id="{431DE2B8-6E45-4C1D-9992-29900A8AB18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38" name="Line 441">
          <a:extLst>
            <a:ext uri="{FF2B5EF4-FFF2-40B4-BE49-F238E27FC236}">
              <a16:creationId xmlns:a16="http://schemas.microsoft.com/office/drawing/2014/main" id="{2014682F-955B-47F2-A6C9-D514E3085C3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39" name="Line 442">
          <a:extLst>
            <a:ext uri="{FF2B5EF4-FFF2-40B4-BE49-F238E27FC236}">
              <a16:creationId xmlns:a16="http://schemas.microsoft.com/office/drawing/2014/main" id="{289F277D-9400-42C4-83C4-30B563E1936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40" name="Line 443">
          <a:extLst>
            <a:ext uri="{FF2B5EF4-FFF2-40B4-BE49-F238E27FC236}">
              <a16:creationId xmlns:a16="http://schemas.microsoft.com/office/drawing/2014/main" id="{E59271CD-3E3E-46DA-B5EF-C008FCE21D2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41" name="Line 444">
          <a:extLst>
            <a:ext uri="{FF2B5EF4-FFF2-40B4-BE49-F238E27FC236}">
              <a16:creationId xmlns:a16="http://schemas.microsoft.com/office/drawing/2014/main" id="{F299671D-959D-4DBD-9627-38D05583D61F}"/>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42" name="Line 445">
          <a:extLst>
            <a:ext uri="{FF2B5EF4-FFF2-40B4-BE49-F238E27FC236}">
              <a16:creationId xmlns:a16="http://schemas.microsoft.com/office/drawing/2014/main" id="{09F8791D-2F2B-466E-9C02-58A0E28EF22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43" name="Line 446">
          <a:extLst>
            <a:ext uri="{FF2B5EF4-FFF2-40B4-BE49-F238E27FC236}">
              <a16:creationId xmlns:a16="http://schemas.microsoft.com/office/drawing/2014/main" id="{06F09F67-AB66-4062-B4E2-7CD5D9AA1F7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44" name="Line 447">
          <a:extLst>
            <a:ext uri="{FF2B5EF4-FFF2-40B4-BE49-F238E27FC236}">
              <a16:creationId xmlns:a16="http://schemas.microsoft.com/office/drawing/2014/main" id="{0C74D622-6E99-41D1-AAA4-105790CBA80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45" name="Line 448">
          <a:extLst>
            <a:ext uri="{FF2B5EF4-FFF2-40B4-BE49-F238E27FC236}">
              <a16:creationId xmlns:a16="http://schemas.microsoft.com/office/drawing/2014/main" id="{24697710-D3E2-4D51-9EA2-19CAD2FA9FC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46" name="Line 449">
          <a:extLst>
            <a:ext uri="{FF2B5EF4-FFF2-40B4-BE49-F238E27FC236}">
              <a16:creationId xmlns:a16="http://schemas.microsoft.com/office/drawing/2014/main" id="{778BAE05-AB52-452C-837D-70CA1D52455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47" name="Line 450">
          <a:extLst>
            <a:ext uri="{FF2B5EF4-FFF2-40B4-BE49-F238E27FC236}">
              <a16:creationId xmlns:a16="http://schemas.microsoft.com/office/drawing/2014/main" id="{2AED3B4E-D324-4593-8F7D-86EF247B00D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48" name="Line 451">
          <a:extLst>
            <a:ext uri="{FF2B5EF4-FFF2-40B4-BE49-F238E27FC236}">
              <a16:creationId xmlns:a16="http://schemas.microsoft.com/office/drawing/2014/main" id="{7A064420-8B10-4B23-AEA6-D46BBA6C8A9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49" name="Line 452">
          <a:extLst>
            <a:ext uri="{FF2B5EF4-FFF2-40B4-BE49-F238E27FC236}">
              <a16:creationId xmlns:a16="http://schemas.microsoft.com/office/drawing/2014/main" id="{06136369-B472-4249-AB28-D1376795D0C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50" name="Line 453">
          <a:extLst>
            <a:ext uri="{FF2B5EF4-FFF2-40B4-BE49-F238E27FC236}">
              <a16:creationId xmlns:a16="http://schemas.microsoft.com/office/drawing/2014/main" id="{DC087943-CA87-497B-96C5-A4A85E2D4622}"/>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51" name="Line 454">
          <a:extLst>
            <a:ext uri="{FF2B5EF4-FFF2-40B4-BE49-F238E27FC236}">
              <a16:creationId xmlns:a16="http://schemas.microsoft.com/office/drawing/2014/main" id="{A3ADDB6B-6777-463D-9FFD-488A1AD2F80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52" name="Line 455">
          <a:extLst>
            <a:ext uri="{FF2B5EF4-FFF2-40B4-BE49-F238E27FC236}">
              <a16:creationId xmlns:a16="http://schemas.microsoft.com/office/drawing/2014/main" id="{76E44BB4-2E7C-425F-AF87-A21F19065CF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53" name="Line 456">
          <a:extLst>
            <a:ext uri="{FF2B5EF4-FFF2-40B4-BE49-F238E27FC236}">
              <a16:creationId xmlns:a16="http://schemas.microsoft.com/office/drawing/2014/main" id="{C00BB250-F311-46DF-9603-01DE49E4FE1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54" name="Line 457">
          <a:extLst>
            <a:ext uri="{FF2B5EF4-FFF2-40B4-BE49-F238E27FC236}">
              <a16:creationId xmlns:a16="http://schemas.microsoft.com/office/drawing/2014/main" id="{45897D2B-410D-46F2-94A6-A8AF9DF3B06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55" name="Line 458">
          <a:extLst>
            <a:ext uri="{FF2B5EF4-FFF2-40B4-BE49-F238E27FC236}">
              <a16:creationId xmlns:a16="http://schemas.microsoft.com/office/drawing/2014/main" id="{79417073-4B8D-4F01-B17C-150898151850}"/>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56" name="Line 459">
          <a:extLst>
            <a:ext uri="{FF2B5EF4-FFF2-40B4-BE49-F238E27FC236}">
              <a16:creationId xmlns:a16="http://schemas.microsoft.com/office/drawing/2014/main" id="{400373B1-B7C7-4B96-AEF6-98EBB3E356B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57" name="Line 460">
          <a:extLst>
            <a:ext uri="{FF2B5EF4-FFF2-40B4-BE49-F238E27FC236}">
              <a16:creationId xmlns:a16="http://schemas.microsoft.com/office/drawing/2014/main" id="{C08CDFAD-5ABF-445F-9BB9-E225E74938E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58" name="Line 461">
          <a:extLst>
            <a:ext uri="{FF2B5EF4-FFF2-40B4-BE49-F238E27FC236}">
              <a16:creationId xmlns:a16="http://schemas.microsoft.com/office/drawing/2014/main" id="{467A0A52-70AE-469D-99D8-9E379F36CF7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59" name="Line 462">
          <a:extLst>
            <a:ext uri="{FF2B5EF4-FFF2-40B4-BE49-F238E27FC236}">
              <a16:creationId xmlns:a16="http://schemas.microsoft.com/office/drawing/2014/main" id="{3CF4F7C7-52BA-4CB5-A99C-C56EB2802D3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60" name="Line 463">
          <a:extLst>
            <a:ext uri="{FF2B5EF4-FFF2-40B4-BE49-F238E27FC236}">
              <a16:creationId xmlns:a16="http://schemas.microsoft.com/office/drawing/2014/main" id="{932BA910-AE7E-4C56-8E92-4782BC3EE854}"/>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61" name="Line 464">
          <a:extLst>
            <a:ext uri="{FF2B5EF4-FFF2-40B4-BE49-F238E27FC236}">
              <a16:creationId xmlns:a16="http://schemas.microsoft.com/office/drawing/2014/main" id="{AAF26B9C-F620-4F01-B8F0-B87323153B07}"/>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62" name="Line 465">
          <a:extLst>
            <a:ext uri="{FF2B5EF4-FFF2-40B4-BE49-F238E27FC236}">
              <a16:creationId xmlns:a16="http://schemas.microsoft.com/office/drawing/2014/main" id="{173E79B8-462C-47A5-BD90-2B2B8160CF11}"/>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63" name="Line 466">
          <a:extLst>
            <a:ext uri="{FF2B5EF4-FFF2-40B4-BE49-F238E27FC236}">
              <a16:creationId xmlns:a16="http://schemas.microsoft.com/office/drawing/2014/main" id="{243B3806-1B3C-430E-B7F6-A82A63DF006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64" name="Line 467">
          <a:extLst>
            <a:ext uri="{FF2B5EF4-FFF2-40B4-BE49-F238E27FC236}">
              <a16:creationId xmlns:a16="http://schemas.microsoft.com/office/drawing/2014/main" id="{F108FDFA-F370-4330-806C-E1405166DE89}"/>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65" name="Line 468">
          <a:extLst>
            <a:ext uri="{FF2B5EF4-FFF2-40B4-BE49-F238E27FC236}">
              <a16:creationId xmlns:a16="http://schemas.microsoft.com/office/drawing/2014/main" id="{1043486E-4892-4E73-9010-74EBB0A63FDE}"/>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66" name="Line 469">
          <a:extLst>
            <a:ext uri="{FF2B5EF4-FFF2-40B4-BE49-F238E27FC236}">
              <a16:creationId xmlns:a16="http://schemas.microsoft.com/office/drawing/2014/main" id="{7BB03857-2483-465E-80FA-18477DADD64A}"/>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67" name="Line 470">
          <a:extLst>
            <a:ext uri="{FF2B5EF4-FFF2-40B4-BE49-F238E27FC236}">
              <a16:creationId xmlns:a16="http://schemas.microsoft.com/office/drawing/2014/main" id="{AD1E5C63-B1A8-4F21-9EFD-B023915043D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68" name="Line 471">
          <a:extLst>
            <a:ext uri="{FF2B5EF4-FFF2-40B4-BE49-F238E27FC236}">
              <a16:creationId xmlns:a16="http://schemas.microsoft.com/office/drawing/2014/main" id="{1403E91D-CF01-4087-82D9-BA712FEFD0A3}"/>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69" name="Line 472">
          <a:extLst>
            <a:ext uri="{FF2B5EF4-FFF2-40B4-BE49-F238E27FC236}">
              <a16:creationId xmlns:a16="http://schemas.microsoft.com/office/drawing/2014/main" id="{4D14E7B8-3133-4836-8A05-D4A8CE92F0B6}"/>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70" name="Line 473">
          <a:extLst>
            <a:ext uri="{FF2B5EF4-FFF2-40B4-BE49-F238E27FC236}">
              <a16:creationId xmlns:a16="http://schemas.microsoft.com/office/drawing/2014/main" id="{78ADFD60-BA37-4E13-8A7B-6ABF32DC595C}"/>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71" name="Line 474">
          <a:extLst>
            <a:ext uri="{FF2B5EF4-FFF2-40B4-BE49-F238E27FC236}">
              <a16:creationId xmlns:a16="http://schemas.microsoft.com/office/drawing/2014/main" id="{1BA48F9B-3D67-4A50-9E1D-9FA8F1E04DD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72" name="Line 475">
          <a:extLst>
            <a:ext uri="{FF2B5EF4-FFF2-40B4-BE49-F238E27FC236}">
              <a16:creationId xmlns:a16="http://schemas.microsoft.com/office/drawing/2014/main" id="{430DD2BA-75E0-4D46-A02A-8D2B6032EFA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73" name="Line 403">
          <a:extLst>
            <a:ext uri="{FF2B5EF4-FFF2-40B4-BE49-F238E27FC236}">
              <a16:creationId xmlns:a16="http://schemas.microsoft.com/office/drawing/2014/main" id="{DE6EB749-089C-423D-A56D-B2F4A5AAE3DD}"/>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74" name="Line 330">
          <a:extLst>
            <a:ext uri="{FF2B5EF4-FFF2-40B4-BE49-F238E27FC236}">
              <a16:creationId xmlns:a16="http://schemas.microsoft.com/office/drawing/2014/main" id="{6A469AD4-B95A-4F81-BF83-5684210DF48B}"/>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75" name="Line 405">
          <a:extLst>
            <a:ext uri="{FF2B5EF4-FFF2-40B4-BE49-F238E27FC236}">
              <a16:creationId xmlns:a16="http://schemas.microsoft.com/office/drawing/2014/main" id="{0972CE1E-E5AC-4961-BD46-78E0E0F244A8}"/>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6576" name="Line 406">
          <a:extLst>
            <a:ext uri="{FF2B5EF4-FFF2-40B4-BE49-F238E27FC236}">
              <a16:creationId xmlns:a16="http://schemas.microsoft.com/office/drawing/2014/main" id="{06F8B619-9BD0-4BEE-BE7C-9CBFD95AF795}"/>
            </a:ext>
          </a:extLst>
        </xdr:cNvPr>
        <xdr:cNvSpPr>
          <a:spLocks noChangeShapeType="1"/>
        </xdr:cNvSpPr>
      </xdr:nvSpPr>
      <xdr:spPr bwMode="auto">
        <a:xfrm>
          <a:off x="10534650"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T&#304;MUR/Kopya%201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accache/cf276a19-6b70-44ee-bf03-4331a9e565ed/1-2016%20A&#286;USTOS%20AYI%20&#304;L&#199;ELERDEN%20GELEN/Users/abdullahunal/Desktop/2016%20May&#305;s%20ay&#305;%20K&#214;YDES%20&#304;ZLEMELER&#304;%20xls/2016%20K&#214;YDES%20&#304;ZLEMELER&#304;%20xls/3-2016%20K&#214;YDES%20PRO&#286;RAMI%20(01.05.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214;YDS%20ABDULLAH/Desktop/2015%20YILI%20K&#214;YDES%20PRO&#286;RAM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enankoydes/Desktop/2014%20YILI%20K&#214;YDES%20&#304;ZLEMELER&#304;.xls/4-N&#304;SAN-2014/4-2014%20YILI%20K&#214;YDES%20PRO&#286;RAMI%20(31.05.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ÇIKTI (2"/>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MAL"/>
      <sheetName val="MERKEZ"/>
      <sheetName val="ABANA"/>
      <sheetName val="AĞLI"/>
      <sheetName val="ARAÇ"/>
      <sheetName val="AZDAVAY"/>
      <sheetName val="BOZKURT"/>
      <sheetName val="CİDE"/>
      <sheetName val="Ç.ZEYTİN"/>
      <sheetName val="DADAY"/>
      <sheetName val="DEVREKANİ"/>
      <sheetName val="DOĞANYURT"/>
      <sheetName val="HANÖNÜ"/>
      <sheetName val="İHSANGAZİ"/>
      <sheetName val="İNEBOLU"/>
      <sheetName val="KÜRE"/>
      <sheetName val="PINARBAŞI"/>
      <sheetName val="SEYDİLER"/>
      <sheetName val="ŞENPAZAR"/>
      <sheetName val="TAŞKÖPRÜ"/>
      <sheetName val="TOSY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H16">
            <v>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CMAL "/>
      <sheetName val="MERKEZ"/>
      <sheetName val="ABANA"/>
      <sheetName val="AĞLI"/>
      <sheetName val="ARAÇ"/>
      <sheetName val="AZDAVAY"/>
      <sheetName val="BOZKURT"/>
      <sheetName val="CİDE"/>
      <sheetName val="ÇATALZEYTİN"/>
      <sheetName val="DADAY"/>
      <sheetName val="DEVREKANİ"/>
      <sheetName val="DOĞANYURT"/>
      <sheetName val="HANÖNÜ"/>
      <sheetName val="İHSANGAZİ"/>
      <sheetName val="İNEBOLU"/>
      <sheetName val="KÜRE"/>
      <sheetName val="PINARBAŞI"/>
      <sheetName val="SEYDİLER"/>
      <sheetName val="ŞENPAZAR"/>
      <sheetName val="TAŞKÖPRÜ"/>
      <sheetName val="TOSYA"/>
    </sheetNames>
    <sheetDataSet>
      <sheetData sheetId="0"/>
      <sheetData sheetId="1"/>
      <sheetData sheetId="2"/>
      <sheetData sheetId="3"/>
      <sheetData sheetId="4"/>
      <sheetData sheetId="5"/>
      <sheetData sheetId="6"/>
      <sheetData sheetId="7"/>
      <sheetData sheetId="8"/>
      <sheetData sheetId="9"/>
      <sheetData sheetId="10" refreshError="1">
        <row r="17">
          <cell r="I17">
            <v>1.4</v>
          </cell>
        </row>
        <row r="18">
          <cell r="I18">
            <v>7</v>
          </cell>
        </row>
        <row r="19">
          <cell r="I19">
            <v>2</v>
          </cell>
        </row>
      </sheetData>
      <sheetData sheetId="11"/>
      <sheetData sheetId="12"/>
      <sheetData sheetId="13"/>
      <sheetData sheetId="14"/>
      <sheetData sheetId="15" refreshError="1">
        <row r="17">
          <cell r="I17">
            <v>2.7</v>
          </cell>
        </row>
      </sheetData>
      <sheetData sheetId="16"/>
      <sheetData sheetId="17" refreshError="1">
        <row r="17">
          <cell r="I17">
            <v>3.3</v>
          </cell>
        </row>
      </sheetData>
      <sheetData sheetId="18" refreshError="1">
        <row r="21">
          <cell r="I21">
            <v>2.9</v>
          </cell>
        </row>
      </sheetData>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CMAL "/>
      <sheetName val="MERKEZ"/>
      <sheetName val="ABANA"/>
      <sheetName val="AĞLI"/>
      <sheetName val="ARAÇ"/>
      <sheetName val="AZDAVAY"/>
      <sheetName val="BOZKURT"/>
      <sheetName val="CİDE"/>
      <sheetName val="ÇATALZEYTİN"/>
      <sheetName val="DADAY"/>
      <sheetName val="DEVREKANİ"/>
      <sheetName val="DOĞANYURT"/>
      <sheetName val="HANÖNÜ"/>
      <sheetName val="İHSANGAZİ"/>
      <sheetName val="İNEBOLU"/>
      <sheetName val="KÜRE"/>
      <sheetName val="PINARBAŞI"/>
      <sheetName val="SEYDİLER"/>
      <sheetName val="ŞENPAZAR"/>
      <sheetName val="TAŞKÖPRÜ"/>
      <sheetName val="TOSYA"/>
    </sheetNames>
    <sheetDataSet>
      <sheetData sheetId="0" refreshError="1"/>
      <sheetData sheetId="1" refreshError="1"/>
      <sheetData sheetId="2" refreshError="1"/>
      <sheetData sheetId="3" refreshError="1">
        <row r="32">
          <cell r="K32">
            <v>35184.239999999998</v>
          </cell>
        </row>
      </sheetData>
      <sheetData sheetId="4" refreshError="1"/>
      <sheetData sheetId="5" refreshError="1"/>
      <sheetData sheetId="6" refreshError="1"/>
      <sheetData sheetId="7" refreshError="1"/>
      <sheetData sheetId="8" refreshError="1"/>
      <sheetData sheetId="9" refreshError="1">
        <row r="18">
          <cell r="I18">
            <v>9.4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olkan.topacoglu@icisleri.gov.t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olkan.topacoglu@icisleri.gov.tr"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volkan.topacoglu@icisleri.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volkan.topacoglu@icisleri.gov.tr"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0"/>
  <sheetViews>
    <sheetView workbookViewId="0">
      <selection activeCell="J32" sqref="J32"/>
    </sheetView>
  </sheetViews>
  <sheetFormatPr defaultRowHeight="12.75"/>
  <cols>
    <col min="1" max="1" width="14" customWidth="1"/>
    <col min="3" max="3" width="11.28515625" customWidth="1"/>
    <col min="4" max="6" width="10.7109375" customWidth="1"/>
    <col min="7" max="7" width="14.140625" customWidth="1"/>
    <col min="8" max="8" width="10.7109375" customWidth="1"/>
  </cols>
  <sheetData>
    <row r="1" spans="1:18" ht="33" customHeight="1" thickBot="1">
      <c r="A1" s="2006" t="s">
        <v>0</v>
      </c>
      <c r="B1" s="2006"/>
      <c r="C1" s="2006"/>
      <c r="D1" s="2006"/>
      <c r="E1" s="2006"/>
      <c r="F1" s="2006"/>
      <c r="G1" s="2006"/>
      <c r="H1" s="2006"/>
      <c r="I1" s="2006"/>
      <c r="J1" s="2006"/>
      <c r="K1" s="2006"/>
      <c r="L1" s="2006"/>
      <c r="M1" s="2006"/>
      <c r="N1" s="2006"/>
      <c r="O1" s="2006"/>
      <c r="P1" s="2006"/>
      <c r="Q1" s="2006"/>
      <c r="R1" s="2006"/>
    </row>
    <row r="2" spans="1:18">
      <c r="A2" s="2007" t="s">
        <v>1</v>
      </c>
      <c r="B2" s="2010" t="s">
        <v>2</v>
      </c>
      <c r="C2" s="2011"/>
      <c r="D2" s="2016" t="s">
        <v>3</v>
      </c>
      <c r="E2" s="2017"/>
      <c r="F2" s="2018"/>
      <c r="G2" s="2019" t="s">
        <v>4</v>
      </c>
      <c r="H2" s="2020"/>
      <c r="I2" s="2021"/>
      <c r="J2" s="2022" t="s">
        <v>5</v>
      </c>
      <c r="K2" s="2023"/>
      <c r="L2" s="2024"/>
      <c r="M2" s="2025" t="s">
        <v>6</v>
      </c>
      <c r="N2" s="2026"/>
      <c r="O2" s="2027"/>
      <c r="P2" s="2028" t="s">
        <v>7</v>
      </c>
      <c r="Q2" s="2029"/>
      <c r="R2" s="2030"/>
    </row>
    <row r="3" spans="1:18" ht="45">
      <c r="A3" s="2008"/>
      <c r="B3" s="2012"/>
      <c r="C3" s="2013"/>
      <c r="D3" s="1417" t="s">
        <v>8</v>
      </c>
      <c r="E3" s="1418" t="s">
        <v>9</v>
      </c>
      <c r="F3" s="1419" t="s">
        <v>10</v>
      </c>
      <c r="G3" s="1417" t="s">
        <v>8</v>
      </c>
      <c r="H3" s="1420" t="s">
        <v>9</v>
      </c>
      <c r="I3" s="1421" t="s">
        <v>10</v>
      </c>
      <c r="J3" s="1417" t="s">
        <v>8</v>
      </c>
      <c r="K3" s="1422" t="s">
        <v>9</v>
      </c>
      <c r="L3" s="1423" t="s">
        <v>10</v>
      </c>
      <c r="M3" s="1417" t="s">
        <v>8</v>
      </c>
      <c r="N3" s="1424" t="s">
        <v>9</v>
      </c>
      <c r="O3" s="1387" t="s">
        <v>10</v>
      </c>
      <c r="P3" s="1417" t="s">
        <v>8</v>
      </c>
      <c r="Q3" s="1425" t="s">
        <v>9</v>
      </c>
      <c r="R3" s="1426" t="s">
        <v>10</v>
      </c>
    </row>
    <row r="4" spans="1:18" ht="23.25" thickBot="1">
      <c r="A4" s="2008"/>
      <c r="B4" s="2014"/>
      <c r="C4" s="2015"/>
      <c r="D4" s="1427" t="s">
        <v>11</v>
      </c>
      <c r="E4" s="1428" t="s">
        <v>12</v>
      </c>
      <c r="F4" s="1429" t="s">
        <v>13</v>
      </c>
      <c r="G4" s="1427" t="s">
        <v>14</v>
      </c>
      <c r="H4" s="1430" t="s">
        <v>15</v>
      </c>
      <c r="I4" s="1431" t="s">
        <v>16</v>
      </c>
      <c r="J4" s="1427" t="s">
        <v>17</v>
      </c>
      <c r="K4" s="1432" t="s">
        <v>18</v>
      </c>
      <c r="L4" s="1433" t="s">
        <v>19</v>
      </c>
      <c r="M4" s="1427" t="s">
        <v>20</v>
      </c>
      <c r="N4" s="1434" t="s">
        <v>21</v>
      </c>
      <c r="O4" s="1394" t="s">
        <v>22</v>
      </c>
      <c r="P4" s="1427" t="s">
        <v>23</v>
      </c>
      <c r="Q4" s="1435" t="s">
        <v>24</v>
      </c>
      <c r="R4" s="1436" t="s">
        <v>25</v>
      </c>
    </row>
    <row r="5" spans="1:18" ht="13.5" thickBot="1">
      <c r="A5" s="2008"/>
      <c r="B5" s="2031" t="s">
        <v>26</v>
      </c>
      <c r="C5" s="2032"/>
      <c r="D5" s="1324">
        <v>23</v>
      </c>
      <c r="E5" s="1325"/>
      <c r="F5" s="1326">
        <f t="shared" ref="F5:F10" si="0">SUM(D5+E5)</f>
        <v>23</v>
      </c>
      <c r="G5" s="1324">
        <v>71</v>
      </c>
      <c r="H5" s="1327">
        <v>6</v>
      </c>
      <c r="I5" s="1328">
        <f t="shared" ref="I5:I10" si="1">SUM(G5+H5)</f>
        <v>77</v>
      </c>
      <c r="J5" s="1329"/>
      <c r="K5" s="1330"/>
      <c r="L5" s="1331">
        <f>J5+K5</f>
        <v>0</v>
      </c>
      <c r="M5" s="1329"/>
      <c r="N5" s="1332"/>
      <c r="O5" s="1333">
        <f>M5+N5</f>
        <v>0</v>
      </c>
      <c r="P5" s="1329">
        <f t="shared" ref="P5:R9" si="2">D5+G5+J5+M5</f>
        <v>94</v>
      </c>
      <c r="Q5" s="1334">
        <f t="shared" si="2"/>
        <v>6</v>
      </c>
      <c r="R5" s="1335">
        <f t="shared" si="2"/>
        <v>100</v>
      </c>
    </row>
    <row r="6" spans="1:18" ht="13.5" thickTop="1">
      <c r="A6" s="2008"/>
      <c r="B6" s="2033" t="s">
        <v>27</v>
      </c>
      <c r="C6" s="2034"/>
      <c r="D6" s="1336">
        <f>'2016 İÇMESUYU '!P126</f>
        <v>4</v>
      </c>
      <c r="E6" s="1337"/>
      <c r="F6" s="1325">
        <f t="shared" si="0"/>
        <v>4</v>
      </c>
      <c r="G6" s="1336">
        <v>10</v>
      </c>
      <c r="H6" s="1338">
        <v>1</v>
      </c>
      <c r="I6" s="1327">
        <f t="shared" si="1"/>
        <v>11</v>
      </c>
      <c r="J6" s="1336"/>
      <c r="K6" s="1339"/>
      <c r="L6" s="1340">
        <f>J6+K6</f>
        <v>0</v>
      </c>
      <c r="M6" s="1336"/>
      <c r="N6" s="1341"/>
      <c r="O6" s="1342">
        <f>M6+N6</f>
        <v>0</v>
      </c>
      <c r="P6" s="1336">
        <f t="shared" si="2"/>
        <v>14</v>
      </c>
      <c r="Q6" s="1343">
        <f t="shared" si="2"/>
        <v>1</v>
      </c>
      <c r="R6" s="1344">
        <f t="shared" si="2"/>
        <v>15</v>
      </c>
    </row>
    <row r="7" spans="1:18">
      <c r="A7" s="2008"/>
      <c r="B7" s="2035" t="s">
        <v>28</v>
      </c>
      <c r="C7" s="2036"/>
      <c r="D7" s="1345">
        <v>32</v>
      </c>
      <c r="E7" s="1337">
        <v>1</v>
      </c>
      <c r="F7" s="1346">
        <f t="shared" si="0"/>
        <v>33</v>
      </c>
      <c r="G7" s="1345">
        <v>108</v>
      </c>
      <c r="H7" s="1338">
        <v>2</v>
      </c>
      <c r="I7" s="1347">
        <f t="shared" si="1"/>
        <v>110</v>
      </c>
      <c r="J7" s="1345"/>
      <c r="K7" s="1339"/>
      <c r="L7" s="1340">
        <f>J7+K7</f>
        <v>0</v>
      </c>
      <c r="M7" s="1345"/>
      <c r="N7" s="1341"/>
      <c r="O7" s="1342">
        <f>M7+N7</f>
        <v>0</v>
      </c>
      <c r="P7" s="1345">
        <f t="shared" si="2"/>
        <v>140</v>
      </c>
      <c r="Q7" s="1343">
        <f t="shared" si="2"/>
        <v>3</v>
      </c>
      <c r="R7" s="1344">
        <f t="shared" si="2"/>
        <v>143</v>
      </c>
    </row>
    <row r="8" spans="1:18">
      <c r="A8" s="2008"/>
      <c r="B8" s="2033" t="s">
        <v>29</v>
      </c>
      <c r="C8" s="2034"/>
      <c r="D8" s="1336">
        <v>5</v>
      </c>
      <c r="E8" s="1337">
        <v>4</v>
      </c>
      <c r="F8" s="1346">
        <f t="shared" si="0"/>
        <v>9</v>
      </c>
      <c r="G8" s="1336">
        <f>'2016 YOL '!AE253</f>
        <v>3</v>
      </c>
      <c r="H8" s="1338"/>
      <c r="I8" s="1347">
        <f t="shared" si="1"/>
        <v>3</v>
      </c>
      <c r="J8" s="1336"/>
      <c r="K8" s="1339"/>
      <c r="L8" s="1340">
        <f>J8+K8</f>
        <v>0</v>
      </c>
      <c r="M8" s="1336"/>
      <c r="N8" s="1341"/>
      <c r="O8" s="1342">
        <f>M8+N8</f>
        <v>0</v>
      </c>
      <c r="P8" s="1336">
        <f t="shared" si="2"/>
        <v>8</v>
      </c>
      <c r="Q8" s="1343">
        <f t="shared" si="2"/>
        <v>4</v>
      </c>
      <c r="R8" s="1344">
        <f t="shared" si="2"/>
        <v>12</v>
      </c>
    </row>
    <row r="9" spans="1:18" ht="13.5" thickBot="1">
      <c r="A9" s="2008"/>
      <c r="B9" s="2033" t="s">
        <v>30</v>
      </c>
      <c r="C9" s="2034"/>
      <c r="D9" s="1348">
        <v>10</v>
      </c>
      <c r="E9" s="1337"/>
      <c r="F9" s="1346">
        <f t="shared" si="0"/>
        <v>10</v>
      </c>
      <c r="G9" s="1348">
        <v>30</v>
      </c>
      <c r="H9" s="1338">
        <v>16</v>
      </c>
      <c r="I9" s="1347">
        <f t="shared" si="1"/>
        <v>46</v>
      </c>
      <c r="J9" s="1336"/>
      <c r="K9" s="1339"/>
      <c r="L9" s="1340">
        <f>J9+K9</f>
        <v>0</v>
      </c>
      <c r="M9" s="1336"/>
      <c r="N9" s="1341"/>
      <c r="O9" s="1342">
        <f>M9+N9</f>
        <v>0</v>
      </c>
      <c r="P9" s="1336">
        <f t="shared" si="2"/>
        <v>40</v>
      </c>
      <c r="Q9" s="1343">
        <f t="shared" si="2"/>
        <v>16</v>
      </c>
      <c r="R9" s="1344">
        <f t="shared" si="2"/>
        <v>56</v>
      </c>
    </row>
    <row r="10" spans="1:18" ht="14.25" thickTop="1" thickBot="1">
      <c r="A10" s="2009"/>
      <c r="B10" s="2037" t="s">
        <v>10</v>
      </c>
      <c r="C10" s="2038"/>
      <c r="D10" s="1349">
        <f>SUM(D5:D9)</f>
        <v>74</v>
      </c>
      <c r="E10" s="1350">
        <f>SUM(E5:E9)</f>
        <v>5</v>
      </c>
      <c r="F10" s="1351">
        <f t="shared" si="0"/>
        <v>79</v>
      </c>
      <c r="G10" s="1349">
        <f>SUM(G5:G9)</f>
        <v>222</v>
      </c>
      <c r="H10" s="1352">
        <f>SUM(H5:H9)</f>
        <v>25</v>
      </c>
      <c r="I10" s="1353">
        <f t="shared" si="1"/>
        <v>247</v>
      </c>
      <c r="J10" s="1354">
        <f t="shared" ref="J10:R10" si="3">SUM(J5:J9)</f>
        <v>0</v>
      </c>
      <c r="K10" s="1355">
        <f t="shared" si="3"/>
        <v>0</v>
      </c>
      <c r="L10" s="1356">
        <f t="shared" si="3"/>
        <v>0</v>
      </c>
      <c r="M10" s="1354">
        <f t="shared" si="3"/>
        <v>0</v>
      </c>
      <c r="N10" s="1357">
        <f t="shared" si="3"/>
        <v>0</v>
      </c>
      <c r="O10" s="1358">
        <f t="shared" si="3"/>
        <v>0</v>
      </c>
      <c r="P10" s="1359">
        <f t="shared" si="3"/>
        <v>296</v>
      </c>
      <c r="Q10" s="1360">
        <f t="shared" si="3"/>
        <v>30</v>
      </c>
      <c r="R10" s="1361">
        <f t="shared" si="3"/>
        <v>326</v>
      </c>
    </row>
    <row r="11" spans="1:18" ht="13.5" thickBot="1">
      <c r="A11" s="2039" t="s">
        <v>31</v>
      </c>
      <c r="B11" s="2039"/>
      <c r="C11" s="2039"/>
      <c r="D11" s="2039"/>
      <c r="E11" s="2039"/>
      <c r="F11" s="2040" t="s">
        <v>32</v>
      </c>
      <c r="G11" s="2041"/>
      <c r="H11" s="2041"/>
      <c r="I11" s="2041"/>
      <c r="J11" s="2041"/>
      <c r="K11" s="2041"/>
      <c r="L11" s="2041"/>
      <c r="M11" s="2041"/>
      <c r="N11" s="2041"/>
      <c r="O11" s="2041"/>
      <c r="P11" s="2041"/>
      <c r="Q11" s="2041"/>
      <c r="R11" s="2042"/>
    </row>
    <row r="12" spans="1:18" ht="34.5" thickBot="1">
      <c r="A12" s="1437"/>
      <c r="B12" s="2043" t="s">
        <v>33</v>
      </c>
      <c r="C12" s="2044"/>
      <c r="D12" s="1438" t="s">
        <v>34</v>
      </c>
      <c r="E12" s="1439" t="s">
        <v>26</v>
      </c>
      <c r="F12" s="2045" t="s">
        <v>33</v>
      </c>
      <c r="G12" s="2046"/>
      <c r="H12" s="2049" t="s">
        <v>34</v>
      </c>
      <c r="I12" s="2051" t="s">
        <v>35</v>
      </c>
      <c r="J12" s="2051"/>
      <c r="K12" s="2051"/>
      <c r="L12" s="2051"/>
      <c r="M12" s="2051"/>
      <c r="N12" s="2051"/>
      <c r="O12" s="2051"/>
      <c r="P12" s="2051"/>
      <c r="Q12" s="2051"/>
      <c r="R12" s="2052"/>
    </row>
    <row r="13" spans="1:18">
      <c r="A13" s="2053" t="s">
        <v>36</v>
      </c>
      <c r="B13" s="2056" t="s">
        <v>37</v>
      </c>
      <c r="C13" s="2057"/>
      <c r="D13" s="1362">
        <f>'2016 YOL '!P253</f>
        <v>0</v>
      </c>
      <c r="E13" s="1363"/>
      <c r="F13" s="2047"/>
      <c r="G13" s="2048"/>
      <c r="H13" s="2050"/>
      <c r="I13" s="2058" t="s">
        <v>38</v>
      </c>
      <c r="J13" s="2058"/>
      <c r="K13" s="2058" t="s">
        <v>39</v>
      </c>
      <c r="L13" s="2058"/>
      <c r="M13" s="2059" t="s">
        <v>40</v>
      </c>
      <c r="N13" s="2059">
        <v>250</v>
      </c>
      <c r="O13" s="2059">
        <v>500</v>
      </c>
      <c r="P13" s="2059">
        <v>1000</v>
      </c>
      <c r="Q13" s="2059">
        <v>1500</v>
      </c>
      <c r="R13" s="2060" t="s">
        <v>41</v>
      </c>
    </row>
    <row r="14" spans="1:18">
      <c r="A14" s="2054"/>
      <c r="B14" s="2061" t="s">
        <v>42</v>
      </c>
      <c r="C14" s="2062"/>
      <c r="D14" s="1364">
        <f>'2016 YOL '!P253</f>
        <v>0</v>
      </c>
      <c r="E14" s="1365"/>
      <c r="F14" s="2047"/>
      <c r="G14" s="2048"/>
      <c r="H14" s="2050"/>
      <c r="I14" s="1840" t="s">
        <v>43</v>
      </c>
      <c r="J14" s="1840" t="s">
        <v>44</v>
      </c>
      <c r="K14" s="1840" t="s">
        <v>43</v>
      </c>
      <c r="L14" s="1840" t="s">
        <v>44</v>
      </c>
      <c r="M14" s="2059"/>
      <c r="N14" s="2059"/>
      <c r="O14" s="2059"/>
      <c r="P14" s="2059"/>
      <c r="Q14" s="2059"/>
      <c r="R14" s="2060"/>
    </row>
    <row r="15" spans="1:18">
      <c r="A15" s="2054"/>
      <c r="B15" s="2061" t="s">
        <v>45</v>
      </c>
      <c r="C15" s="2062"/>
      <c r="D15" s="1366">
        <f>'2016 YOL '!R253</f>
        <v>151.5</v>
      </c>
      <c r="E15" s="1367">
        <v>38.9</v>
      </c>
      <c r="F15" s="1368" t="s">
        <v>46</v>
      </c>
      <c r="G15" s="1369"/>
      <c r="H15" s="1370"/>
      <c r="I15" s="1371"/>
      <c r="J15" s="1371"/>
      <c r="K15" s="1371"/>
      <c r="L15" s="1371"/>
      <c r="M15" s="1371"/>
      <c r="N15" s="1371"/>
      <c r="O15" s="1371"/>
      <c r="P15" s="1371"/>
      <c r="Q15" s="1371"/>
      <c r="R15" s="1372"/>
    </row>
    <row r="16" spans="1:18">
      <c r="A16" s="2054"/>
      <c r="B16" s="2061" t="s">
        <v>47</v>
      </c>
      <c r="C16" s="2062"/>
      <c r="D16" s="1366">
        <f>'2016 YOL '!U253</f>
        <v>2.35</v>
      </c>
      <c r="E16" s="1373"/>
      <c r="F16" s="1368" t="s">
        <v>48</v>
      </c>
      <c r="G16" s="1369"/>
      <c r="H16" s="1370"/>
      <c r="I16" s="1371"/>
      <c r="J16" s="1371"/>
      <c r="K16" s="1371"/>
      <c r="L16" s="1371"/>
      <c r="M16" s="1371"/>
      <c r="N16" s="1371"/>
      <c r="O16" s="1371"/>
      <c r="P16" s="1371"/>
      <c r="Q16" s="1371"/>
      <c r="R16" s="1372"/>
    </row>
    <row r="17" spans="1:18">
      <c r="A17" s="2054"/>
      <c r="B17" s="2061" t="s">
        <v>49</v>
      </c>
      <c r="C17" s="2062"/>
      <c r="D17" s="1364">
        <f>'2016 YOL '!V253</f>
        <v>650.88</v>
      </c>
      <c r="E17" s="1365">
        <v>182.3</v>
      </c>
      <c r="F17" s="1368" t="s">
        <v>50</v>
      </c>
      <c r="G17" s="1369"/>
      <c r="H17" s="1374"/>
      <c r="I17" s="1371"/>
      <c r="J17" s="1371"/>
      <c r="K17" s="1371"/>
      <c r="L17" s="1371"/>
      <c r="M17" s="1371"/>
      <c r="N17" s="1371"/>
      <c r="O17" s="1371"/>
      <c r="P17" s="1371"/>
      <c r="Q17" s="1371"/>
      <c r="R17" s="1372" t="s">
        <v>51</v>
      </c>
    </row>
    <row r="18" spans="1:18">
      <c r="A18" s="2054"/>
      <c r="B18" s="2061" t="s">
        <v>52</v>
      </c>
      <c r="C18" s="2062"/>
      <c r="D18" s="1375">
        <f>'2016 YOL '!S253</f>
        <v>0.4</v>
      </c>
      <c r="E18" s="1365">
        <v>0.4</v>
      </c>
      <c r="F18" s="1368" t="s">
        <v>53</v>
      </c>
      <c r="G18" s="1369"/>
      <c r="H18" s="1370"/>
      <c r="I18" s="1371"/>
      <c r="J18" s="1371"/>
      <c r="K18" s="1371"/>
      <c r="L18" s="1371"/>
      <c r="M18" s="1371"/>
      <c r="N18" s="1371"/>
      <c r="O18" s="1371"/>
      <c r="P18" s="1371"/>
      <c r="Q18" s="1371"/>
      <c r="R18" s="1372"/>
    </row>
    <row r="19" spans="1:18">
      <c r="A19" s="2054"/>
      <c r="B19" s="2061" t="s">
        <v>54</v>
      </c>
      <c r="C19" s="2062"/>
      <c r="D19" s="1376">
        <f>'2016 YOL '!T253</f>
        <v>2000</v>
      </c>
      <c r="E19" s="1365"/>
      <c r="F19" s="1368" t="s">
        <v>55</v>
      </c>
      <c r="G19" s="1369"/>
      <c r="H19" s="1370"/>
      <c r="I19" s="1371"/>
      <c r="J19" s="1371"/>
      <c r="K19" s="1371"/>
      <c r="L19" s="1371"/>
      <c r="M19" s="1371"/>
      <c r="N19" s="1371"/>
      <c r="O19" s="1371"/>
      <c r="P19" s="1371"/>
      <c r="Q19" s="1371"/>
      <c r="R19" s="1372"/>
    </row>
    <row r="20" spans="1:18">
      <c r="A20" s="2054"/>
      <c r="B20" s="2061" t="s">
        <v>56</v>
      </c>
      <c r="C20" s="2062"/>
      <c r="D20" s="1364">
        <f>'2016 YOL '!Q253</f>
        <v>13.100000000000001</v>
      </c>
      <c r="E20" s="1365">
        <v>13.1</v>
      </c>
      <c r="F20" s="2063" t="s">
        <v>57</v>
      </c>
      <c r="G20" s="2064"/>
      <c r="H20" s="1370"/>
      <c r="I20" s="1371"/>
      <c r="J20" s="1371"/>
      <c r="K20" s="1371"/>
      <c r="L20" s="1371"/>
      <c r="M20" s="1371"/>
      <c r="N20" s="1371"/>
      <c r="O20" s="1371"/>
      <c r="P20" s="1371"/>
      <c r="Q20" s="1371"/>
      <c r="R20" s="1372"/>
    </row>
    <row r="21" spans="1:18" ht="13.5" thickBot="1">
      <c r="A21" s="2054"/>
      <c r="B21" s="2061" t="s">
        <v>58</v>
      </c>
      <c r="C21" s="2062"/>
      <c r="D21" s="1376">
        <f>'2016 YOL '!W253</f>
        <v>18</v>
      </c>
      <c r="E21" s="1377">
        <v>18</v>
      </c>
      <c r="F21" s="1378" t="s">
        <v>59</v>
      </c>
      <c r="G21" s="1379"/>
      <c r="H21" s="1380"/>
      <c r="I21" s="1381"/>
      <c r="J21" s="1381"/>
      <c r="K21" s="1381"/>
      <c r="L21" s="1381"/>
      <c r="M21" s="1382"/>
      <c r="N21" s="1382"/>
      <c r="O21" s="1382"/>
      <c r="P21" s="1382"/>
      <c r="Q21" s="1382"/>
      <c r="R21" s="1383"/>
    </row>
    <row r="22" spans="1:18">
      <c r="A22" s="2054"/>
      <c r="B22" s="2061" t="s">
        <v>60</v>
      </c>
      <c r="C22" s="2062"/>
      <c r="D22" s="1376">
        <f>'2016 YOL '!Y253</f>
        <v>2</v>
      </c>
      <c r="E22" s="1377"/>
      <c r="F22" s="2065" t="s">
        <v>33</v>
      </c>
      <c r="G22" s="2066"/>
      <c r="H22" s="2069" t="s">
        <v>34</v>
      </c>
      <c r="I22" s="2071" t="s">
        <v>26</v>
      </c>
      <c r="J22" s="2071"/>
      <c r="K22" s="2071"/>
      <c r="L22" s="2071"/>
      <c r="M22" s="2071"/>
      <c r="N22" s="2072"/>
      <c r="O22" s="1384"/>
      <c r="P22" s="1385"/>
      <c r="Q22" s="1385"/>
      <c r="R22" s="1385"/>
    </row>
    <row r="23" spans="1:18">
      <c r="A23" s="2054"/>
      <c r="B23" s="2061" t="s">
        <v>61</v>
      </c>
      <c r="C23" s="2062"/>
      <c r="D23" s="1376">
        <f>'2016 YOL '!X253</f>
        <v>10</v>
      </c>
      <c r="E23" s="1377"/>
      <c r="F23" s="2067"/>
      <c r="G23" s="2068"/>
      <c r="H23" s="2070"/>
      <c r="I23" s="1386" t="s">
        <v>62</v>
      </c>
      <c r="J23" s="1386" t="s">
        <v>44</v>
      </c>
      <c r="K23" s="1386" t="s">
        <v>63</v>
      </c>
      <c r="L23" s="1386" t="s">
        <v>64</v>
      </c>
      <c r="M23" s="1386" t="s">
        <v>65</v>
      </c>
      <c r="N23" s="1387" t="s">
        <v>41</v>
      </c>
      <c r="O23" s="1388"/>
      <c r="P23" s="1389"/>
      <c r="Q23" s="1385"/>
      <c r="R23" s="1385"/>
    </row>
    <row r="24" spans="1:18" ht="13.5" thickBot="1">
      <c r="A24" s="2055"/>
      <c r="B24" s="2073" t="s">
        <v>66</v>
      </c>
      <c r="C24" s="2074"/>
      <c r="D24" s="1390">
        <v>1060</v>
      </c>
      <c r="E24" s="1391">
        <v>660</v>
      </c>
      <c r="F24" s="1440" t="s">
        <v>67</v>
      </c>
      <c r="G24" s="1441"/>
      <c r="H24" s="1392"/>
      <c r="I24" s="1393"/>
      <c r="J24" s="1393"/>
      <c r="K24" s="1393"/>
      <c r="L24" s="1393"/>
      <c r="M24" s="1393"/>
      <c r="N24" s="1394"/>
      <c r="O24" s="1395"/>
      <c r="P24" s="1389"/>
      <c r="Q24" s="1385"/>
      <c r="R24" s="1385"/>
    </row>
    <row r="25" spans="1:18" ht="13.5" thickBot="1">
      <c r="A25" s="2039" t="s">
        <v>68</v>
      </c>
      <c r="B25" s="2039"/>
      <c r="C25" s="2039"/>
      <c r="D25" s="2039"/>
      <c r="E25" s="2039"/>
      <c r="F25" s="2039"/>
      <c r="G25" s="2039"/>
      <c r="H25" s="2039"/>
      <c r="I25" s="2039"/>
      <c r="J25" s="2039"/>
      <c r="K25" s="2039"/>
      <c r="L25" s="2039"/>
      <c r="M25" s="2039"/>
      <c r="N25" s="2039"/>
      <c r="O25" s="2039"/>
      <c r="P25" s="1442"/>
      <c r="Q25" s="1442"/>
      <c r="R25" s="1442"/>
    </row>
    <row r="26" spans="1:18">
      <c r="A26" s="2075"/>
      <c r="B26" s="2078" t="s">
        <v>33</v>
      </c>
      <c r="C26" s="2079"/>
      <c r="D26" s="2084" t="s">
        <v>8</v>
      </c>
      <c r="E26" s="2085"/>
      <c r="F26" s="2085"/>
      <c r="G26" s="2085"/>
      <c r="H26" s="2085"/>
      <c r="I26" s="2086"/>
      <c r="J26" s="2019" t="s">
        <v>26</v>
      </c>
      <c r="K26" s="2020"/>
      <c r="L26" s="2020"/>
      <c r="M26" s="2020"/>
      <c r="N26" s="2020"/>
      <c r="O26" s="2021"/>
      <c r="P26" s="1443"/>
      <c r="Q26" s="1443"/>
      <c r="R26" s="1443"/>
    </row>
    <row r="27" spans="1:18">
      <c r="A27" s="2076"/>
      <c r="B27" s="2080"/>
      <c r="C27" s="2081"/>
      <c r="D27" s="2087" t="s">
        <v>38</v>
      </c>
      <c r="E27" s="2088"/>
      <c r="F27" s="2089" t="s">
        <v>69</v>
      </c>
      <c r="G27" s="2090"/>
      <c r="H27" s="2091" t="s">
        <v>10</v>
      </c>
      <c r="I27" s="2093" t="s">
        <v>70</v>
      </c>
      <c r="J27" s="2095" t="s">
        <v>38</v>
      </c>
      <c r="K27" s="2096"/>
      <c r="L27" s="2097" t="s">
        <v>69</v>
      </c>
      <c r="M27" s="2098"/>
      <c r="N27" s="2099" t="s">
        <v>10</v>
      </c>
      <c r="O27" s="2101" t="s">
        <v>71</v>
      </c>
      <c r="P27" s="1444"/>
      <c r="Q27" s="1444"/>
      <c r="R27" s="1444"/>
    </row>
    <row r="28" spans="1:18" ht="34.5" thickBot="1">
      <c r="A28" s="2077"/>
      <c r="B28" s="2082"/>
      <c r="C28" s="2083"/>
      <c r="D28" s="1445" t="s">
        <v>72</v>
      </c>
      <c r="E28" s="1446" t="s">
        <v>73</v>
      </c>
      <c r="F28" s="1446" t="s">
        <v>72</v>
      </c>
      <c r="G28" s="1446" t="s">
        <v>73</v>
      </c>
      <c r="H28" s="2092"/>
      <c r="I28" s="2094"/>
      <c r="J28" s="1447" t="s">
        <v>72</v>
      </c>
      <c r="K28" s="1448" t="s">
        <v>73</v>
      </c>
      <c r="L28" s="1448" t="s">
        <v>72</v>
      </c>
      <c r="M28" s="1448" t="s">
        <v>73</v>
      </c>
      <c r="N28" s="2100"/>
      <c r="O28" s="2102"/>
      <c r="P28" s="1444"/>
      <c r="Q28" s="1444"/>
      <c r="R28" s="1444" t="s">
        <v>51</v>
      </c>
    </row>
    <row r="29" spans="1:18">
      <c r="A29" s="2103" t="s">
        <v>74</v>
      </c>
      <c r="B29" s="2106" t="s">
        <v>75</v>
      </c>
      <c r="C29" s="2107"/>
      <c r="D29" s="1396"/>
      <c r="E29" s="1397">
        <v>0</v>
      </c>
      <c r="F29" s="1397"/>
      <c r="G29" s="1397">
        <v>2</v>
      </c>
      <c r="H29" s="1397">
        <f>D29+E29+F29+G29</f>
        <v>2</v>
      </c>
      <c r="I29" s="1398">
        <v>42</v>
      </c>
      <c r="J29" s="1399"/>
      <c r="K29" s="1400">
        <v>0</v>
      </c>
      <c r="L29" s="1400"/>
      <c r="M29" s="1400">
        <v>0</v>
      </c>
      <c r="N29" s="1400">
        <f>J29+K29+L29+M29</f>
        <v>0</v>
      </c>
      <c r="O29" s="1401">
        <v>0</v>
      </c>
      <c r="P29" s="1444"/>
      <c r="Q29" s="1444"/>
      <c r="R29" s="1444"/>
    </row>
    <row r="30" spans="1:18">
      <c r="A30" s="2104"/>
      <c r="B30" s="2108" t="s">
        <v>76</v>
      </c>
      <c r="C30" s="2109"/>
      <c r="D30" s="1345"/>
      <c r="E30" s="1402">
        <v>1</v>
      </c>
      <c r="F30" s="1402"/>
      <c r="G30" s="1402">
        <v>4</v>
      </c>
      <c r="H30" s="1403">
        <f>D30+E30+F30+G30</f>
        <v>5</v>
      </c>
      <c r="I30" s="1404">
        <v>239</v>
      </c>
      <c r="J30" s="1405"/>
      <c r="K30" s="1406">
        <v>0</v>
      </c>
      <c r="L30" s="1406"/>
      <c r="M30" s="1406">
        <v>0</v>
      </c>
      <c r="N30" s="1407">
        <f>J30+K30+L30+M30</f>
        <v>0</v>
      </c>
      <c r="O30" s="1408">
        <v>0</v>
      </c>
      <c r="P30" s="1444"/>
      <c r="Q30" s="1444"/>
      <c r="R30" s="1444"/>
    </row>
    <row r="31" spans="1:18">
      <c r="A31" s="2104"/>
      <c r="B31" s="2108" t="s">
        <v>77</v>
      </c>
      <c r="C31" s="2109"/>
      <c r="D31" s="1345"/>
      <c r="E31" s="1402">
        <v>60</v>
      </c>
      <c r="F31" s="1402"/>
      <c r="G31" s="1402">
        <v>53</v>
      </c>
      <c r="H31" s="1402">
        <f>D31+E31+F31+G31</f>
        <v>113</v>
      </c>
      <c r="I31" s="1409">
        <v>5694</v>
      </c>
      <c r="J31" s="1405"/>
      <c r="K31" s="1406">
        <v>27</v>
      </c>
      <c r="L31" s="1406"/>
      <c r="M31" s="1406">
        <v>20</v>
      </c>
      <c r="N31" s="1406">
        <f>J31+K31+L31+M31</f>
        <v>47</v>
      </c>
      <c r="O31" s="1410">
        <v>2120</v>
      </c>
      <c r="P31" s="1444"/>
      <c r="Q31" s="1444"/>
      <c r="R31" s="1444"/>
    </row>
    <row r="32" spans="1:18" ht="13.5" thickBot="1">
      <c r="A32" s="2105"/>
      <c r="B32" s="2110" t="s">
        <v>10</v>
      </c>
      <c r="C32" s="2111"/>
      <c r="D32" s="1411"/>
      <c r="E32" s="1412">
        <f t="shared" ref="E32:M32" si="4">SUM(E29:E31)</f>
        <v>61</v>
      </c>
      <c r="F32" s="1412"/>
      <c r="G32" s="1412">
        <f t="shared" si="4"/>
        <v>59</v>
      </c>
      <c r="H32" s="1412">
        <f>D32+E32+F32+G32</f>
        <v>120</v>
      </c>
      <c r="I32" s="1413">
        <f t="shared" si="4"/>
        <v>5975</v>
      </c>
      <c r="J32" s="1414"/>
      <c r="K32" s="1415">
        <f t="shared" si="4"/>
        <v>27</v>
      </c>
      <c r="L32" s="1415"/>
      <c r="M32" s="1415">
        <f t="shared" si="4"/>
        <v>20</v>
      </c>
      <c r="N32" s="1415">
        <f>J32+K32+L32+M32</f>
        <v>47</v>
      </c>
      <c r="O32" s="1416">
        <f>SUM(O29:O31)</f>
        <v>2120</v>
      </c>
      <c r="P32" s="1444"/>
      <c r="Q32" s="1444"/>
      <c r="R32" s="1444"/>
    </row>
    <row r="33" spans="1:18" ht="13.5" thickBot="1">
      <c r="A33" s="2112" t="s">
        <v>78</v>
      </c>
      <c r="B33" s="2112"/>
      <c r="C33" s="2112"/>
      <c r="D33" s="2112"/>
      <c r="E33" s="2112"/>
      <c r="F33" s="2112"/>
      <c r="G33" s="2112"/>
      <c r="H33" s="2112"/>
      <c r="I33" s="2112"/>
      <c r="J33" s="2112"/>
      <c r="K33" s="2112"/>
      <c r="L33" s="2112"/>
      <c r="M33" s="2112"/>
      <c r="N33" s="1385"/>
      <c r="O33" s="1385"/>
      <c r="P33" s="1385"/>
      <c r="Q33" s="1385"/>
      <c r="R33" s="1385"/>
    </row>
    <row r="34" spans="1:18">
      <c r="A34" s="2103" t="s">
        <v>79</v>
      </c>
      <c r="B34" s="2113" t="s">
        <v>33</v>
      </c>
      <c r="C34" s="2114"/>
      <c r="D34" s="2117" t="s">
        <v>8</v>
      </c>
      <c r="E34" s="2118"/>
      <c r="F34" s="2118"/>
      <c r="G34" s="2118"/>
      <c r="H34" s="2118"/>
      <c r="I34" s="2119"/>
      <c r="J34" s="2120" t="s">
        <v>26</v>
      </c>
      <c r="K34" s="2121"/>
      <c r="L34" s="2121"/>
      <c r="M34" s="2121"/>
      <c r="N34" s="2121"/>
      <c r="O34" s="2122"/>
      <c r="P34" s="1385"/>
      <c r="Q34" s="1385"/>
      <c r="R34" s="1385"/>
    </row>
    <row r="35" spans="1:18" ht="34.5" thickBot="1">
      <c r="A35" s="2104"/>
      <c r="B35" s="2115"/>
      <c r="C35" s="2116"/>
      <c r="D35" s="1449" t="s">
        <v>80</v>
      </c>
      <c r="E35" s="1449" t="s">
        <v>81</v>
      </c>
      <c r="F35" s="1449" t="s">
        <v>82</v>
      </c>
      <c r="G35" s="1449" t="s">
        <v>83</v>
      </c>
      <c r="H35" s="1450" t="s">
        <v>84</v>
      </c>
      <c r="I35" s="1450" t="s">
        <v>10</v>
      </c>
      <c r="J35" s="1451" t="s">
        <v>80</v>
      </c>
      <c r="K35" s="1452" t="s">
        <v>81</v>
      </c>
      <c r="L35" s="1452" t="s">
        <v>82</v>
      </c>
      <c r="M35" s="1452" t="s">
        <v>83</v>
      </c>
      <c r="N35" s="1452" t="s">
        <v>84</v>
      </c>
      <c r="O35" s="1453" t="s">
        <v>10</v>
      </c>
      <c r="P35" s="1385"/>
      <c r="Q35" s="1385"/>
      <c r="R35" s="1385"/>
    </row>
    <row r="36" spans="1:18">
      <c r="A36" s="2104"/>
      <c r="B36" s="2123" t="s">
        <v>75</v>
      </c>
      <c r="C36" s="2124"/>
      <c r="D36" s="1454"/>
      <c r="E36" s="1454"/>
      <c r="F36" s="1454"/>
      <c r="G36" s="1455"/>
      <c r="H36" s="1455"/>
      <c r="I36" s="1456"/>
      <c r="J36" s="1457"/>
      <c r="K36" s="1458"/>
      <c r="L36" s="1458"/>
      <c r="M36" s="1458"/>
      <c r="N36" s="1458"/>
      <c r="O36" s="1459">
        <f>SUM(J36:N36)</f>
        <v>0</v>
      </c>
      <c r="P36" s="1385"/>
      <c r="Q36" s="1385"/>
      <c r="R36" s="1385"/>
    </row>
    <row r="37" spans="1:18">
      <c r="A37" s="2104"/>
      <c r="B37" s="2125" t="s">
        <v>76</v>
      </c>
      <c r="C37" s="2126"/>
      <c r="D37" s="1460"/>
      <c r="E37" s="1460"/>
      <c r="F37" s="1460"/>
      <c r="G37" s="1461"/>
      <c r="H37" s="1461"/>
      <c r="I37" s="1462"/>
      <c r="J37" s="1463"/>
      <c r="K37" s="1464"/>
      <c r="L37" s="1464"/>
      <c r="M37" s="1464"/>
      <c r="N37" s="1464"/>
      <c r="O37" s="1465">
        <f>SUM(J37:N37)</f>
        <v>0</v>
      </c>
      <c r="P37" s="1385"/>
      <c r="Q37" s="1385"/>
      <c r="R37" s="1385"/>
    </row>
    <row r="38" spans="1:18">
      <c r="A38" s="2104"/>
      <c r="B38" s="2125" t="s">
        <v>77</v>
      </c>
      <c r="C38" s="2126"/>
      <c r="D38" s="1460"/>
      <c r="E38" s="1460"/>
      <c r="F38" s="1460"/>
      <c r="G38" s="1461"/>
      <c r="H38" s="1461"/>
      <c r="I38" s="1462"/>
      <c r="J38" s="1463"/>
      <c r="K38" s="1464"/>
      <c r="L38" s="1464"/>
      <c r="M38" s="1464"/>
      <c r="N38" s="1464"/>
      <c r="O38" s="1465">
        <f>SUM(J38:N38)</f>
        <v>0</v>
      </c>
      <c r="P38" s="1385"/>
      <c r="Q38" s="1385"/>
      <c r="R38" s="1385"/>
    </row>
    <row r="39" spans="1:18" ht="13.5" thickBot="1">
      <c r="A39" s="2104"/>
      <c r="B39" s="2127" t="s">
        <v>10</v>
      </c>
      <c r="C39" s="2128"/>
      <c r="D39" s="1466">
        <f t="shared" ref="D39:O39" si="5">SUM(D36:D38)</f>
        <v>0</v>
      </c>
      <c r="E39" s="1466">
        <f t="shared" si="5"/>
        <v>0</v>
      </c>
      <c r="F39" s="1466">
        <f t="shared" si="5"/>
        <v>0</v>
      </c>
      <c r="G39" s="1467">
        <f t="shared" si="5"/>
        <v>0</v>
      </c>
      <c r="H39" s="1467">
        <f t="shared" si="5"/>
        <v>0</v>
      </c>
      <c r="I39" s="1468">
        <f t="shared" si="5"/>
        <v>0</v>
      </c>
      <c r="J39" s="1469">
        <f t="shared" si="5"/>
        <v>0</v>
      </c>
      <c r="K39" s="1470">
        <f t="shared" si="5"/>
        <v>0</v>
      </c>
      <c r="L39" s="1470">
        <f t="shared" si="5"/>
        <v>0</v>
      </c>
      <c r="M39" s="1470">
        <f t="shared" si="5"/>
        <v>0</v>
      </c>
      <c r="N39" s="1470">
        <f t="shared" si="5"/>
        <v>0</v>
      </c>
      <c r="O39" s="1471">
        <f t="shared" si="5"/>
        <v>0</v>
      </c>
      <c r="P39" s="1385"/>
      <c r="Q39" s="1385"/>
      <c r="R39" s="1385"/>
    </row>
    <row r="40" spans="1:18">
      <c r="A40" s="2104"/>
      <c r="B40" s="2129" t="s">
        <v>85</v>
      </c>
      <c r="C40" s="2130"/>
      <c r="D40" s="1472"/>
      <c r="E40" s="1454"/>
      <c r="F40" s="1454"/>
      <c r="G40" s="1454"/>
      <c r="H40" s="1454"/>
      <c r="I40" s="1456"/>
      <c r="J40" s="1457"/>
      <c r="K40" s="1458"/>
      <c r="L40" s="1458"/>
      <c r="M40" s="1458"/>
      <c r="N40" s="1458"/>
      <c r="O40" s="1459">
        <f>SUM(J40:N40)</f>
        <v>0</v>
      </c>
      <c r="P40" s="1385"/>
      <c r="Q40" s="1385"/>
      <c r="R40" s="1385"/>
    </row>
    <row r="41" spans="1:18">
      <c r="A41" s="2104"/>
      <c r="B41" s="2137" t="s">
        <v>86</v>
      </c>
      <c r="C41" s="2138"/>
      <c r="D41" s="1473"/>
      <c r="E41" s="1460"/>
      <c r="F41" s="1460"/>
      <c r="G41" s="1460"/>
      <c r="H41" s="1460"/>
      <c r="I41" s="1462"/>
      <c r="J41" s="1463"/>
      <c r="K41" s="1464"/>
      <c r="L41" s="1464"/>
      <c r="M41" s="1464"/>
      <c r="N41" s="1464"/>
      <c r="O41" s="1465">
        <f>SUM(J41:N41)</f>
        <v>0</v>
      </c>
      <c r="P41" s="1385"/>
      <c r="Q41" s="1385"/>
      <c r="R41" s="1385"/>
    </row>
    <row r="42" spans="1:18" ht="22.5">
      <c r="A42" s="2104"/>
      <c r="B42" s="2139" t="s">
        <v>87</v>
      </c>
      <c r="C42" s="1474" t="s">
        <v>88</v>
      </c>
      <c r="D42" s="1473"/>
      <c r="E42" s="1460"/>
      <c r="F42" s="1460"/>
      <c r="G42" s="1460"/>
      <c r="H42" s="1460"/>
      <c r="I42" s="1462">
        <f>SUM(D42:H42)</f>
        <v>0</v>
      </c>
      <c r="J42" s="1463"/>
      <c r="K42" s="1464"/>
      <c r="L42" s="1464"/>
      <c r="M42" s="1464"/>
      <c r="N42" s="1464"/>
      <c r="O42" s="1465">
        <f>SUM(J42:N42)</f>
        <v>0</v>
      </c>
      <c r="P42" s="1385"/>
      <c r="Q42" s="1385"/>
      <c r="R42" s="1385"/>
    </row>
    <row r="43" spans="1:18" ht="23.25" thickBot="1">
      <c r="A43" s="2105"/>
      <c r="B43" s="2140"/>
      <c r="C43" s="1475" t="s">
        <v>89</v>
      </c>
      <c r="D43" s="1476"/>
      <c r="E43" s="1466"/>
      <c r="F43" s="1466"/>
      <c r="G43" s="1466"/>
      <c r="H43" s="1466"/>
      <c r="I43" s="1468">
        <f>SUM(I40:I42)</f>
        <v>0</v>
      </c>
      <c r="J43" s="1469"/>
      <c r="K43" s="1470"/>
      <c r="L43" s="1470"/>
      <c r="M43" s="1470"/>
      <c r="N43" s="1470"/>
      <c r="O43" s="1471">
        <f>SUM(O40:O42)</f>
        <v>0</v>
      </c>
      <c r="P43" s="1385"/>
      <c r="Q43" s="1385"/>
      <c r="R43" s="1385"/>
    </row>
    <row r="44" spans="1:18" ht="7.5" customHeight="1" thickBot="1">
      <c r="A44" s="1444"/>
      <c r="B44" s="1444"/>
      <c r="C44" s="1385"/>
      <c r="D44" s="1385"/>
      <c r="E44" s="1477"/>
      <c r="F44" s="1477"/>
      <c r="G44" s="1477"/>
      <c r="H44" s="1477"/>
      <c r="I44" s="1477"/>
      <c r="J44" s="1477"/>
      <c r="K44" s="1477"/>
      <c r="L44" s="1477"/>
      <c r="M44" s="1477"/>
      <c r="N44" s="1477"/>
      <c r="O44" s="1385"/>
      <c r="P44" s="1385"/>
      <c r="Q44" s="1385"/>
      <c r="R44" s="1385"/>
    </row>
    <row r="45" spans="1:18">
      <c r="A45" s="2141" t="s">
        <v>90</v>
      </c>
      <c r="B45" s="2142"/>
      <c r="C45" s="2142"/>
      <c r="D45" s="2143"/>
      <c r="E45" s="1478"/>
      <c r="F45" s="1478"/>
      <c r="G45" s="1478"/>
      <c r="H45" s="1478"/>
      <c r="I45" s="1478"/>
      <c r="J45" s="1477"/>
      <c r="K45" s="1477"/>
      <c r="L45" s="1477"/>
      <c r="M45" s="1477"/>
      <c r="N45" s="1477"/>
      <c r="O45" s="1385"/>
      <c r="P45" s="1385"/>
      <c r="Q45" s="1385"/>
      <c r="R45" s="1385"/>
    </row>
    <row r="46" spans="1:18" ht="13.5" customHeight="1">
      <c r="A46" s="1479" t="s">
        <v>91</v>
      </c>
      <c r="B46" s="2131" t="s">
        <v>92</v>
      </c>
      <c r="C46" s="2132"/>
      <c r="D46" s="2133"/>
      <c r="E46" s="1478"/>
      <c r="F46" s="1478"/>
      <c r="G46" s="1478"/>
      <c r="H46" s="1478"/>
      <c r="I46" s="1478"/>
      <c r="J46" s="1477"/>
      <c r="K46" s="1477"/>
      <c r="L46" s="1477"/>
      <c r="M46" s="1477"/>
      <c r="N46" s="1477"/>
      <c r="O46" s="1385"/>
      <c r="P46" s="1385"/>
      <c r="Q46" s="1385"/>
      <c r="R46" s="1385"/>
    </row>
    <row r="47" spans="1:18">
      <c r="A47" s="1479" t="s">
        <v>93</v>
      </c>
      <c r="B47" s="2131" t="s">
        <v>94</v>
      </c>
      <c r="C47" s="2132"/>
      <c r="D47" s="2133"/>
      <c r="E47" s="1477"/>
      <c r="F47" s="1477"/>
      <c r="G47" s="1477"/>
      <c r="H47" s="1477"/>
      <c r="I47" s="1477"/>
      <c r="J47" s="1477"/>
      <c r="K47" s="1477"/>
      <c r="L47" s="1477"/>
      <c r="M47" s="1477"/>
      <c r="N47" s="1477"/>
      <c r="O47" s="1385"/>
      <c r="P47" s="1385"/>
      <c r="Q47" s="1385"/>
      <c r="R47" s="1385"/>
    </row>
    <row r="48" spans="1:18" ht="12.75" customHeight="1">
      <c r="A48" s="1479" t="s">
        <v>95</v>
      </c>
      <c r="B48" s="2131" t="s">
        <v>96</v>
      </c>
      <c r="C48" s="2132"/>
      <c r="D48" s="2133"/>
      <c r="E48" s="1477"/>
      <c r="F48" s="1477"/>
      <c r="G48" s="1480"/>
      <c r="H48" s="1477"/>
      <c r="I48" s="1477"/>
      <c r="J48" s="1477"/>
      <c r="K48" s="1477"/>
      <c r="L48" s="1477"/>
      <c r="M48" s="1477"/>
      <c r="N48" s="1477"/>
      <c r="O48" s="1385"/>
      <c r="P48" s="1385"/>
      <c r="Q48" s="1385"/>
      <c r="R48" s="1385"/>
    </row>
    <row r="49" spans="1:18" ht="12.75" customHeight="1">
      <c r="A49" s="1481" t="s">
        <v>97</v>
      </c>
      <c r="B49" s="2131" t="s">
        <v>98</v>
      </c>
      <c r="C49" s="2132"/>
      <c r="D49" s="2133"/>
      <c r="E49" s="1477"/>
      <c r="F49" s="1477"/>
      <c r="G49" s="1477"/>
      <c r="H49" s="1477"/>
      <c r="I49" s="1477"/>
      <c r="J49" s="1477"/>
      <c r="K49" s="1482"/>
      <c r="L49" s="1477"/>
      <c r="M49" s="1477"/>
      <c r="N49" s="1477"/>
      <c r="O49" s="1385"/>
      <c r="P49" s="1385"/>
      <c r="Q49" s="1385"/>
      <c r="R49" s="1385"/>
    </row>
    <row r="50" spans="1:18" ht="15" customHeight="1" thickBot="1">
      <c r="A50" s="1483" t="s">
        <v>99</v>
      </c>
      <c r="B50" s="2134" t="s">
        <v>100</v>
      </c>
      <c r="C50" s="2135"/>
      <c r="D50" s="2136"/>
      <c r="E50" s="1477"/>
      <c r="F50" s="1477"/>
      <c r="G50" s="1385"/>
      <c r="H50" s="1385"/>
      <c r="I50" s="1385"/>
      <c r="J50" s="1385"/>
      <c r="K50" s="1385"/>
      <c r="L50" s="1484"/>
      <c r="M50" s="1385"/>
      <c r="N50" s="1385"/>
      <c r="O50" s="1385"/>
      <c r="P50" s="1385"/>
      <c r="Q50" s="1385"/>
      <c r="R50" s="1385"/>
    </row>
  </sheetData>
  <protectedRanges>
    <protectedRange sqref="D22:E24 D13:E18" name="Aralık1"/>
    <protectedRange sqref="H29:H30" name="Aralık1_1"/>
    <protectedRange sqref="N29:N30" name="Aralık1_2"/>
    <protectedRange sqref="D19:E21" name="Aralık1_3"/>
    <protectedRange sqref="H13 F16:F17 F18:G21 H15:H17 F22 G23" name="Aralık1_4"/>
  </protectedRanges>
  <mergeCells count="81">
    <mergeCell ref="B49:D49"/>
    <mergeCell ref="B50:D50"/>
    <mergeCell ref="B41:C41"/>
    <mergeCell ref="B42:B43"/>
    <mergeCell ref="A45:D45"/>
    <mergeCell ref="B46:D46"/>
    <mergeCell ref="B47:D47"/>
    <mergeCell ref="B48:D48"/>
    <mergeCell ref="A33:M33"/>
    <mergeCell ref="A34:A43"/>
    <mergeCell ref="B34:C35"/>
    <mergeCell ref="D34:I34"/>
    <mergeCell ref="J34:O34"/>
    <mergeCell ref="B36:C36"/>
    <mergeCell ref="B37:C37"/>
    <mergeCell ref="B38:C38"/>
    <mergeCell ref="B39:C39"/>
    <mergeCell ref="B40:C40"/>
    <mergeCell ref="A29:A32"/>
    <mergeCell ref="B29:C29"/>
    <mergeCell ref="B30:C30"/>
    <mergeCell ref="B31:C31"/>
    <mergeCell ref="B32:C32"/>
    <mergeCell ref="A26:A28"/>
    <mergeCell ref="B26:C28"/>
    <mergeCell ref="D26:I26"/>
    <mergeCell ref="J26:O26"/>
    <mergeCell ref="D27:E27"/>
    <mergeCell ref="F27:G27"/>
    <mergeCell ref="H27:H28"/>
    <mergeCell ref="I27:I28"/>
    <mergeCell ref="J27:K27"/>
    <mergeCell ref="L27:M27"/>
    <mergeCell ref="N27:N28"/>
    <mergeCell ref="O27:O28"/>
    <mergeCell ref="H22:H23"/>
    <mergeCell ref="I22:N22"/>
    <mergeCell ref="B23:C23"/>
    <mergeCell ref="B24:C24"/>
    <mergeCell ref="A25:O25"/>
    <mergeCell ref="B19:C19"/>
    <mergeCell ref="B20:C20"/>
    <mergeCell ref="F20:G20"/>
    <mergeCell ref="B21:C21"/>
    <mergeCell ref="B22:C22"/>
    <mergeCell ref="F22:G23"/>
    <mergeCell ref="B14:C14"/>
    <mergeCell ref="B15:C15"/>
    <mergeCell ref="B16:C16"/>
    <mergeCell ref="B17:C17"/>
    <mergeCell ref="B18:C18"/>
    <mergeCell ref="A11:E11"/>
    <mergeCell ref="F11:R11"/>
    <mergeCell ref="B12:C12"/>
    <mergeCell ref="F12:G14"/>
    <mergeCell ref="H12:H14"/>
    <mergeCell ref="I12:R12"/>
    <mergeCell ref="A13:A24"/>
    <mergeCell ref="B13:C13"/>
    <mergeCell ref="I13:J13"/>
    <mergeCell ref="K13:L13"/>
    <mergeCell ref="M13:M14"/>
    <mergeCell ref="N13:N14"/>
    <mergeCell ref="O13:O14"/>
    <mergeCell ref="P13:P14"/>
    <mergeCell ref="Q13:Q14"/>
    <mergeCell ref="R13:R14"/>
    <mergeCell ref="A1:R1"/>
    <mergeCell ref="A2:A10"/>
    <mergeCell ref="B2:C4"/>
    <mergeCell ref="D2:F2"/>
    <mergeCell ref="G2:I2"/>
    <mergeCell ref="J2:L2"/>
    <mergeCell ref="M2:O2"/>
    <mergeCell ref="P2:R2"/>
    <mergeCell ref="B5:C5"/>
    <mergeCell ref="B6:C6"/>
    <mergeCell ref="B7:C7"/>
    <mergeCell ref="B8:C8"/>
    <mergeCell ref="B9:C9"/>
    <mergeCell ref="B10:C10"/>
  </mergeCells>
  <dataValidations count="4">
    <dataValidation type="custom" allowBlank="1" showInputMessage="1" showErrorMessage="1" errorTitle="LÜTFEN DÜZETİN" error="PLANLANAN İÇME SUYU İŞ SAYISI, İÇME SUYU HİZMETİ GÖTÜRÜLECEK ÜNİTE SAYISINDAN AZ OLAMAZ " sqref="D10 G10">
      <formula1>D10&lt;I5=H32</formula1>
    </dataValidation>
    <dataValidation type="custom" allowBlank="1" showInputMessage="1" showErrorMessage="1" errorTitle="LÜTFEN DÜZELTİN" error="BİTEN ÜNİTE SAYISI BİTEN İÇME SUYU SAYISINDAN AZ OLAMAZ" sqref="F5 I5">
      <formula1>F5&lt;=N32</formula1>
    </dataValidation>
    <dataValidation type="custom" allowBlank="1" showInputMessage="1" showErrorMessage="1" errorTitle="LÜTFEN DÜZELTİN" error="PLANLANAN İÇME SUYU İŞ SAYISI, İÇME SUYU HİZMETİ GÖTÜRÜLECEK ÜNİTE SAYISINDAN AZ OLAMAZ " sqref="H32">
      <formula1>D10&lt;=H32</formula1>
    </dataValidation>
    <dataValidation type="custom" allowBlank="1" showInputMessage="1" showErrorMessage="1" errorTitle="LÜTFEN DÜZELTİN" error="BİTEN ÜNİTE SAYISI BİTEN İÇME SUYU SAYISINDAN AZ OLAMAZ" sqref="N32">
      <formula1>F5&lt;=N32</formula1>
    </dataValidation>
  </dataValidations>
  <hyperlinks>
    <hyperlink ref="B50" r:id="rId1"/>
  </hyperlinks>
  <pageMargins left="0.9055118110236221" right="0.70866141732283472" top="0.15748031496062992" bottom="0.15748031496062992" header="0.31496062992125984" footer="0.31496062992125984"/>
  <pageSetup paperSize="9" scale="7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0"/>
  <sheetViews>
    <sheetView workbookViewId="0">
      <selection activeCell="H6" sqref="H6:H7"/>
    </sheetView>
  </sheetViews>
  <sheetFormatPr defaultRowHeight="12.75"/>
  <cols>
    <col min="1" max="1" width="14" customWidth="1"/>
    <col min="3" max="3" width="11.28515625" customWidth="1"/>
    <col min="4" max="6" width="10.7109375" customWidth="1"/>
    <col min="7" max="7" width="14.140625" customWidth="1"/>
    <col min="8" max="8" width="10.7109375" customWidth="1"/>
  </cols>
  <sheetData>
    <row r="1" spans="1:18" ht="33" customHeight="1" thickBot="1">
      <c r="A1" s="2006" t="s">
        <v>969</v>
      </c>
      <c r="B1" s="2006"/>
      <c r="C1" s="2006"/>
      <c r="D1" s="2006"/>
      <c r="E1" s="2006"/>
      <c r="F1" s="2006"/>
      <c r="G1" s="2006"/>
      <c r="H1" s="2006"/>
      <c r="I1" s="2006"/>
      <c r="J1" s="2006"/>
      <c r="K1" s="2006"/>
      <c r="L1" s="2006"/>
      <c r="M1" s="2006"/>
      <c r="N1" s="2006"/>
      <c r="O1" s="2006"/>
      <c r="P1" s="2006"/>
      <c r="Q1" s="2006"/>
      <c r="R1" s="2006"/>
    </row>
    <row r="2" spans="1:18">
      <c r="A2" s="2007" t="s">
        <v>1</v>
      </c>
      <c r="B2" s="2010" t="s">
        <v>2</v>
      </c>
      <c r="C2" s="2011"/>
      <c r="D2" s="2016" t="s">
        <v>3</v>
      </c>
      <c r="E2" s="2017"/>
      <c r="F2" s="2018"/>
      <c r="G2" s="2019" t="s">
        <v>4</v>
      </c>
      <c r="H2" s="2020"/>
      <c r="I2" s="2021"/>
      <c r="J2" s="2022" t="s">
        <v>5</v>
      </c>
      <c r="K2" s="2023"/>
      <c r="L2" s="2024"/>
      <c r="M2" s="2025" t="s">
        <v>6</v>
      </c>
      <c r="N2" s="2026"/>
      <c r="O2" s="2027"/>
      <c r="P2" s="2028" t="s">
        <v>7</v>
      </c>
      <c r="Q2" s="2029"/>
      <c r="R2" s="2030"/>
    </row>
    <row r="3" spans="1:18" ht="45">
      <c r="A3" s="2008"/>
      <c r="B3" s="2012"/>
      <c r="C3" s="2013"/>
      <c r="D3" s="1417" t="s">
        <v>8</v>
      </c>
      <c r="E3" s="1418" t="s">
        <v>9</v>
      </c>
      <c r="F3" s="1419" t="s">
        <v>10</v>
      </c>
      <c r="G3" s="1417" t="s">
        <v>8</v>
      </c>
      <c r="H3" s="1420" t="s">
        <v>9</v>
      </c>
      <c r="I3" s="1421" t="s">
        <v>10</v>
      </c>
      <c r="J3" s="1417" t="s">
        <v>8</v>
      </c>
      <c r="K3" s="1422" t="s">
        <v>9</v>
      </c>
      <c r="L3" s="1423" t="s">
        <v>10</v>
      </c>
      <c r="M3" s="1417" t="s">
        <v>8</v>
      </c>
      <c r="N3" s="1424" t="s">
        <v>9</v>
      </c>
      <c r="O3" s="1387" t="s">
        <v>10</v>
      </c>
      <c r="P3" s="1417" t="s">
        <v>8</v>
      </c>
      <c r="Q3" s="1425" t="s">
        <v>9</v>
      </c>
      <c r="R3" s="1426" t="s">
        <v>10</v>
      </c>
    </row>
    <row r="4" spans="1:18" ht="23.25" thickBot="1">
      <c r="A4" s="2008"/>
      <c r="B4" s="2014"/>
      <c r="C4" s="2015"/>
      <c r="D4" s="1427" t="s">
        <v>11</v>
      </c>
      <c r="E4" s="1428" t="s">
        <v>12</v>
      </c>
      <c r="F4" s="1429" t="s">
        <v>13</v>
      </c>
      <c r="G4" s="1427" t="s">
        <v>14</v>
      </c>
      <c r="H4" s="1430" t="s">
        <v>15</v>
      </c>
      <c r="I4" s="1431" t="s">
        <v>16</v>
      </c>
      <c r="J4" s="1427" t="s">
        <v>17</v>
      </c>
      <c r="K4" s="1432" t="s">
        <v>18</v>
      </c>
      <c r="L4" s="1433" t="s">
        <v>19</v>
      </c>
      <c r="M4" s="1427" t="s">
        <v>20</v>
      </c>
      <c r="N4" s="1434" t="s">
        <v>21</v>
      </c>
      <c r="O4" s="1394" t="s">
        <v>22</v>
      </c>
      <c r="P4" s="1427" t="s">
        <v>23</v>
      </c>
      <c r="Q4" s="1435" t="s">
        <v>24</v>
      </c>
      <c r="R4" s="1436" t="s">
        <v>25</v>
      </c>
    </row>
    <row r="5" spans="1:18" ht="13.5" thickBot="1">
      <c r="A5" s="2008"/>
      <c r="B5" s="2031" t="s">
        <v>26</v>
      </c>
      <c r="C5" s="2032"/>
      <c r="D5" s="1324">
        <v>107</v>
      </c>
      <c r="E5" s="1325">
        <v>7</v>
      </c>
      <c r="F5" s="1326">
        <f t="shared" ref="F5:F10" si="0">SUM(D5+E5)</f>
        <v>114</v>
      </c>
      <c r="G5" s="1324">
        <v>182</v>
      </c>
      <c r="H5" s="1327">
        <v>37</v>
      </c>
      <c r="I5" s="1328">
        <f>G5+H5</f>
        <v>219</v>
      </c>
      <c r="J5" s="1329"/>
      <c r="K5" s="1330"/>
      <c r="L5" s="1331">
        <f>J5+K5</f>
        <v>0</v>
      </c>
      <c r="M5" s="1329"/>
      <c r="N5" s="1332"/>
      <c r="O5" s="1333">
        <f>M5+N5</f>
        <v>0</v>
      </c>
      <c r="P5" s="1329">
        <f t="shared" ref="P5:R9" si="1">D5+G5+J5+M5</f>
        <v>289</v>
      </c>
      <c r="Q5" s="1334">
        <f t="shared" si="1"/>
        <v>44</v>
      </c>
      <c r="R5" s="1335">
        <f t="shared" si="1"/>
        <v>333</v>
      </c>
    </row>
    <row r="6" spans="1:18" ht="13.5" thickTop="1">
      <c r="A6" s="2008"/>
      <c r="B6" s="2033" t="s">
        <v>27</v>
      </c>
      <c r="C6" s="2034"/>
      <c r="D6" s="1336"/>
      <c r="E6" s="1337"/>
      <c r="F6" s="1325"/>
      <c r="G6" s="1336">
        <v>0</v>
      </c>
      <c r="H6" s="1338">
        <v>1</v>
      </c>
      <c r="I6" s="1327">
        <f>G6+H6</f>
        <v>1</v>
      </c>
      <c r="J6" s="1336"/>
      <c r="K6" s="1339"/>
      <c r="L6" s="1340">
        <f>J6+K6</f>
        <v>0</v>
      </c>
      <c r="M6" s="1336"/>
      <c r="N6" s="1341"/>
      <c r="O6" s="1342">
        <f>M6+N6</f>
        <v>0</v>
      </c>
      <c r="P6" s="1336">
        <f t="shared" si="1"/>
        <v>0</v>
      </c>
      <c r="Q6" s="1343">
        <f t="shared" si="1"/>
        <v>1</v>
      </c>
      <c r="R6" s="1344">
        <f t="shared" si="1"/>
        <v>1</v>
      </c>
    </row>
    <row r="7" spans="1:18">
      <c r="A7" s="2008"/>
      <c r="B7" s="2035" t="s">
        <v>28</v>
      </c>
      <c r="C7" s="2036"/>
      <c r="D7" s="1345"/>
      <c r="E7" s="1337"/>
      <c r="F7" s="1346">
        <f t="shared" si="0"/>
        <v>0</v>
      </c>
      <c r="G7" s="1345">
        <v>0</v>
      </c>
      <c r="H7" s="1338">
        <v>1</v>
      </c>
      <c r="I7" s="1347">
        <f>G7+H7</f>
        <v>1</v>
      </c>
      <c r="J7" s="1345"/>
      <c r="K7" s="1339"/>
      <c r="L7" s="1340">
        <f>J7+K7</f>
        <v>0</v>
      </c>
      <c r="M7" s="1345"/>
      <c r="N7" s="1341"/>
      <c r="O7" s="1342">
        <f>M7+N7</f>
        <v>0</v>
      </c>
      <c r="P7" s="1345">
        <f t="shared" si="1"/>
        <v>0</v>
      </c>
      <c r="Q7" s="1343">
        <f t="shared" si="1"/>
        <v>1</v>
      </c>
      <c r="R7" s="1344">
        <f t="shared" si="1"/>
        <v>1</v>
      </c>
    </row>
    <row r="8" spans="1:18">
      <c r="A8" s="2008"/>
      <c r="B8" s="2033" t="s">
        <v>29</v>
      </c>
      <c r="C8" s="2034"/>
      <c r="D8" s="1336"/>
      <c r="E8" s="1337"/>
      <c r="F8" s="1346">
        <f t="shared" si="0"/>
        <v>0</v>
      </c>
      <c r="G8" s="1336"/>
      <c r="H8" s="1338"/>
      <c r="I8" s="1347">
        <f>G8+H8</f>
        <v>0</v>
      </c>
      <c r="J8" s="1336"/>
      <c r="K8" s="1339"/>
      <c r="L8" s="1340">
        <f>J8+K8</f>
        <v>0</v>
      </c>
      <c r="M8" s="1336"/>
      <c r="N8" s="1341"/>
      <c r="O8" s="1342">
        <f>M8+N8</f>
        <v>0</v>
      </c>
      <c r="P8" s="1336">
        <f t="shared" si="1"/>
        <v>0</v>
      </c>
      <c r="Q8" s="1343">
        <f t="shared" si="1"/>
        <v>0</v>
      </c>
      <c r="R8" s="1344">
        <f t="shared" si="1"/>
        <v>0</v>
      </c>
    </row>
    <row r="9" spans="1:18" ht="13.5" thickBot="1">
      <c r="A9" s="2008"/>
      <c r="B9" s="2033" t="s">
        <v>30</v>
      </c>
      <c r="C9" s="2034"/>
      <c r="D9" s="1348"/>
      <c r="E9" s="1337"/>
      <c r="F9" s="1346"/>
      <c r="G9" s="1348">
        <v>0</v>
      </c>
      <c r="H9" s="1338"/>
      <c r="I9" s="1347">
        <f>G9+H9</f>
        <v>0</v>
      </c>
      <c r="J9" s="1336"/>
      <c r="K9" s="1339"/>
      <c r="L9" s="1340">
        <f>J9+K9</f>
        <v>0</v>
      </c>
      <c r="M9" s="1336"/>
      <c r="N9" s="1341"/>
      <c r="O9" s="1342">
        <f>M9+N9</f>
        <v>0</v>
      </c>
      <c r="P9" s="1336">
        <f t="shared" si="1"/>
        <v>0</v>
      </c>
      <c r="Q9" s="1343">
        <f t="shared" si="1"/>
        <v>0</v>
      </c>
      <c r="R9" s="1344">
        <f t="shared" si="1"/>
        <v>0</v>
      </c>
    </row>
    <row r="10" spans="1:18" ht="14.25" thickTop="1" thickBot="1">
      <c r="A10" s="2009"/>
      <c r="B10" s="2037" t="s">
        <v>10</v>
      </c>
      <c r="C10" s="2038"/>
      <c r="D10" s="1349">
        <f>SUM(D5:D9)</f>
        <v>107</v>
      </c>
      <c r="E10" s="1350">
        <f>SUM(E5:E9)</f>
        <v>7</v>
      </c>
      <c r="F10" s="1351">
        <f t="shared" si="0"/>
        <v>114</v>
      </c>
      <c r="G10" s="1349">
        <f>SUM(G5:G9)</f>
        <v>182</v>
      </c>
      <c r="H10" s="1352">
        <f>SUM(H5:H9)</f>
        <v>39</v>
      </c>
      <c r="I10" s="1353">
        <f>SUM(G10+H10)</f>
        <v>221</v>
      </c>
      <c r="J10" s="1354">
        <f t="shared" ref="J10:R10" si="2">SUM(J5:J9)</f>
        <v>0</v>
      </c>
      <c r="K10" s="1355">
        <f t="shared" si="2"/>
        <v>0</v>
      </c>
      <c r="L10" s="1356">
        <f t="shared" si="2"/>
        <v>0</v>
      </c>
      <c r="M10" s="1354">
        <f t="shared" si="2"/>
        <v>0</v>
      </c>
      <c r="N10" s="1357">
        <f t="shared" si="2"/>
        <v>0</v>
      </c>
      <c r="O10" s="1358">
        <f t="shared" si="2"/>
        <v>0</v>
      </c>
      <c r="P10" s="1359">
        <f t="shared" si="2"/>
        <v>289</v>
      </c>
      <c r="Q10" s="1360">
        <f t="shared" si="2"/>
        <v>46</v>
      </c>
      <c r="R10" s="1361">
        <f t="shared" si="2"/>
        <v>335</v>
      </c>
    </row>
    <row r="11" spans="1:18" ht="13.5" thickBot="1">
      <c r="A11" s="2039" t="s">
        <v>31</v>
      </c>
      <c r="B11" s="2039"/>
      <c r="C11" s="2039"/>
      <c r="D11" s="2039"/>
      <c r="E11" s="2039"/>
      <c r="F11" s="2040" t="s">
        <v>32</v>
      </c>
      <c r="G11" s="2041"/>
      <c r="H11" s="2041"/>
      <c r="I11" s="2041"/>
      <c r="J11" s="2041"/>
      <c r="K11" s="2041"/>
      <c r="L11" s="2041"/>
      <c r="M11" s="2041"/>
      <c r="N11" s="2041"/>
      <c r="O11" s="2041"/>
      <c r="P11" s="2041"/>
      <c r="Q11" s="2041"/>
      <c r="R11" s="2042"/>
    </row>
    <row r="12" spans="1:18" ht="34.5" thickBot="1">
      <c r="A12" s="1437"/>
      <c r="B12" s="2043" t="s">
        <v>33</v>
      </c>
      <c r="C12" s="2044"/>
      <c r="D12" s="1438" t="s">
        <v>34</v>
      </c>
      <c r="E12" s="1439" t="s">
        <v>26</v>
      </c>
      <c r="F12" s="2045" t="s">
        <v>33</v>
      </c>
      <c r="G12" s="2046"/>
      <c r="H12" s="2049" t="s">
        <v>34</v>
      </c>
      <c r="I12" s="2051" t="s">
        <v>35</v>
      </c>
      <c r="J12" s="2051"/>
      <c r="K12" s="2051"/>
      <c r="L12" s="2051"/>
      <c r="M12" s="2051"/>
      <c r="N12" s="2051"/>
      <c r="O12" s="2051"/>
      <c r="P12" s="2051"/>
      <c r="Q12" s="2051"/>
      <c r="R12" s="2052"/>
    </row>
    <row r="13" spans="1:18">
      <c r="A13" s="2053" t="s">
        <v>36</v>
      </c>
      <c r="B13" s="2056" t="s">
        <v>37</v>
      </c>
      <c r="C13" s="2057"/>
      <c r="D13" s="1362"/>
      <c r="E13" s="1363"/>
      <c r="F13" s="2047"/>
      <c r="G13" s="2048"/>
      <c r="H13" s="2050"/>
      <c r="I13" s="2058" t="s">
        <v>38</v>
      </c>
      <c r="J13" s="2058"/>
      <c r="K13" s="2058" t="s">
        <v>39</v>
      </c>
      <c r="L13" s="2058"/>
      <c r="M13" s="2059" t="s">
        <v>40</v>
      </c>
      <c r="N13" s="2059">
        <v>250</v>
      </c>
      <c r="O13" s="2059">
        <v>500</v>
      </c>
      <c r="P13" s="2059">
        <v>1000</v>
      </c>
      <c r="Q13" s="2059">
        <v>1500</v>
      </c>
      <c r="R13" s="2060" t="s">
        <v>41</v>
      </c>
    </row>
    <row r="14" spans="1:18">
      <c r="A14" s="2054"/>
      <c r="B14" s="2061" t="s">
        <v>42</v>
      </c>
      <c r="C14" s="2062"/>
      <c r="D14" s="1364">
        <f>'2015 YOL '!P227</f>
        <v>4.7</v>
      </c>
      <c r="E14" s="1365">
        <v>4.7</v>
      </c>
      <c r="F14" s="2047"/>
      <c r="G14" s="2048"/>
      <c r="H14" s="2050"/>
      <c r="I14" s="1840" t="s">
        <v>43</v>
      </c>
      <c r="J14" s="1840" t="s">
        <v>44</v>
      </c>
      <c r="K14" s="1840" t="s">
        <v>43</v>
      </c>
      <c r="L14" s="1840" t="s">
        <v>44</v>
      </c>
      <c r="M14" s="2059"/>
      <c r="N14" s="2059"/>
      <c r="O14" s="2059"/>
      <c r="P14" s="2059"/>
      <c r="Q14" s="2059"/>
      <c r="R14" s="2060"/>
    </row>
    <row r="15" spans="1:18">
      <c r="A15" s="2054"/>
      <c r="B15" s="2061" t="s">
        <v>45</v>
      </c>
      <c r="C15" s="2062"/>
      <c r="D15" s="1366">
        <f>'2015 YOL '!R227</f>
        <v>462.8</v>
      </c>
      <c r="E15" s="1367">
        <v>451.8</v>
      </c>
      <c r="F15" s="1368" t="s">
        <v>46</v>
      </c>
      <c r="G15" s="1369"/>
      <c r="H15" s="1370"/>
      <c r="I15" s="1371"/>
      <c r="J15" s="1371"/>
      <c r="K15" s="1371"/>
      <c r="L15" s="1371"/>
      <c r="M15" s="1371"/>
      <c r="N15" s="1371"/>
      <c r="O15" s="1371"/>
      <c r="P15" s="1371"/>
      <c r="Q15" s="1371"/>
      <c r="R15" s="1372"/>
    </row>
    <row r="16" spans="1:18">
      <c r="A16" s="2054"/>
      <c r="B16" s="2061" t="s">
        <v>47</v>
      </c>
      <c r="C16" s="2062"/>
      <c r="D16" s="1366">
        <f>'2015 YOL '!U227</f>
        <v>5.1499999999999995</v>
      </c>
      <c r="E16" s="1373">
        <v>5.15</v>
      </c>
      <c r="F16" s="1368" t="s">
        <v>48</v>
      </c>
      <c r="G16" s="1369"/>
      <c r="H16" s="1370"/>
      <c r="I16" s="1371"/>
      <c r="J16" s="1371"/>
      <c r="K16" s="1371"/>
      <c r="L16" s="1371"/>
      <c r="M16" s="1371"/>
      <c r="N16" s="1371"/>
      <c r="O16" s="1371"/>
      <c r="P16" s="1371"/>
      <c r="Q16" s="1371"/>
      <c r="R16" s="1372"/>
    </row>
    <row r="17" spans="1:18">
      <c r="A17" s="2054"/>
      <c r="B17" s="2061" t="s">
        <v>49</v>
      </c>
      <c r="C17" s="2062"/>
      <c r="D17" s="1364">
        <f>'2015 YOL '!V227</f>
        <v>88.44</v>
      </c>
      <c r="E17" s="1365">
        <v>88.44</v>
      </c>
      <c r="F17" s="1368" t="s">
        <v>50</v>
      </c>
      <c r="G17" s="1369"/>
      <c r="H17" s="1374"/>
      <c r="I17" s="1371"/>
      <c r="J17" s="1371"/>
      <c r="K17" s="1371"/>
      <c r="L17" s="1371"/>
      <c r="M17" s="1371"/>
      <c r="N17" s="1371"/>
      <c r="O17" s="1371"/>
      <c r="P17" s="1371"/>
      <c r="Q17" s="1371"/>
      <c r="R17" s="1372" t="s">
        <v>51</v>
      </c>
    </row>
    <row r="18" spans="1:18">
      <c r="A18" s="2054"/>
      <c r="B18" s="2061" t="s">
        <v>52</v>
      </c>
      <c r="C18" s="2062"/>
      <c r="D18" s="1375"/>
      <c r="E18" s="1365"/>
      <c r="F18" s="1368" t="s">
        <v>53</v>
      </c>
      <c r="G18" s="1369"/>
      <c r="H18" s="1370"/>
      <c r="I18" s="1371"/>
      <c r="J18" s="1371"/>
      <c r="K18" s="1371"/>
      <c r="L18" s="1371"/>
      <c r="M18" s="1371"/>
      <c r="N18" s="1371"/>
      <c r="O18" s="1371"/>
      <c r="P18" s="1371"/>
      <c r="Q18" s="1371"/>
      <c r="R18" s="1372"/>
    </row>
    <row r="19" spans="1:18">
      <c r="A19" s="2054"/>
      <c r="B19" s="2061" t="s">
        <v>54</v>
      </c>
      <c r="C19" s="2062"/>
      <c r="D19" s="1364">
        <f>'2015 YOL '!T227</f>
        <v>2333.11</v>
      </c>
      <c r="E19" s="1365">
        <v>2333.11</v>
      </c>
      <c r="F19" s="1368" t="s">
        <v>55</v>
      </c>
      <c r="G19" s="1369"/>
      <c r="H19" s="1370"/>
      <c r="I19" s="1371"/>
      <c r="J19" s="1371"/>
      <c r="K19" s="1371"/>
      <c r="L19" s="1371"/>
      <c r="M19" s="1371"/>
      <c r="N19" s="1371"/>
      <c r="O19" s="1371"/>
      <c r="P19" s="1371"/>
      <c r="Q19" s="1371"/>
      <c r="R19" s="1372"/>
    </row>
    <row r="20" spans="1:18">
      <c r="A20" s="2054"/>
      <c r="B20" s="2061" t="s">
        <v>56</v>
      </c>
      <c r="C20" s="2062"/>
      <c r="D20" s="1364">
        <f>'2015 YOL '!Q227</f>
        <v>19.8</v>
      </c>
      <c r="E20" s="1365">
        <v>19.8</v>
      </c>
      <c r="F20" s="2063" t="s">
        <v>57</v>
      </c>
      <c r="G20" s="2064"/>
      <c r="H20" s="1370"/>
      <c r="I20" s="1371"/>
      <c r="J20" s="1371"/>
      <c r="K20" s="1371"/>
      <c r="L20" s="1371"/>
      <c r="M20" s="1371"/>
      <c r="N20" s="1371"/>
      <c r="O20" s="1371"/>
      <c r="P20" s="1371"/>
      <c r="Q20" s="1371"/>
      <c r="R20" s="1372"/>
    </row>
    <row r="21" spans="1:18" ht="13.5" thickBot="1">
      <c r="A21" s="2054"/>
      <c r="B21" s="2061" t="s">
        <v>58</v>
      </c>
      <c r="C21" s="2062"/>
      <c r="D21" s="1376">
        <f>'2015 YOL '!W227</f>
        <v>25</v>
      </c>
      <c r="E21" s="1377">
        <v>5</v>
      </c>
      <c r="F21" s="1378" t="s">
        <v>59</v>
      </c>
      <c r="G21" s="1379"/>
      <c r="H21" s="1380"/>
      <c r="I21" s="1381"/>
      <c r="J21" s="1381"/>
      <c r="K21" s="1381"/>
      <c r="L21" s="1381"/>
      <c r="M21" s="1382"/>
      <c r="N21" s="1382"/>
      <c r="O21" s="1382"/>
      <c r="P21" s="1382"/>
      <c r="Q21" s="1382"/>
      <c r="R21" s="1383"/>
    </row>
    <row r="22" spans="1:18">
      <c r="A22" s="2054"/>
      <c r="B22" s="2061" t="s">
        <v>60</v>
      </c>
      <c r="C22" s="2062"/>
      <c r="D22" s="1376"/>
      <c r="E22" s="1377"/>
      <c r="F22" s="2065" t="s">
        <v>33</v>
      </c>
      <c r="G22" s="2066"/>
      <c r="H22" s="2069" t="s">
        <v>34</v>
      </c>
      <c r="I22" s="2071" t="s">
        <v>26</v>
      </c>
      <c r="J22" s="2071"/>
      <c r="K22" s="2071"/>
      <c r="L22" s="2071"/>
      <c r="M22" s="2071"/>
      <c r="N22" s="2072"/>
      <c r="O22" s="1384"/>
      <c r="P22" s="1385"/>
      <c r="Q22" s="1385"/>
      <c r="R22" s="1385"/>
    </row>
    <row r="23" spans="1:18">
      <c r="A23" s="2054"/>
      <c r="B23" s="2061" t="s">
        <v>61</v>
      </c>
      <c r="C23" s="2062"/>
      <c r="D23" s="1376">
        <f>'2015 YOL '!X227</f>
        <v>17</v>
      </c>
      <c r="E23" s="1377">
        <v>17</v>
      </c>
      <c r="F23" s="2067"/>
      <c r="G23" s="2068"/>
      <c r="H23" s="2070"/>
      <c r="I23" s="1386" t="s">
        <v>62</v>
      </c>
      <c r="J23" s="1386" t="s">
        <v>44</v>
      </c>
      <c r="K23" s="1386" t="s">
        <v>63</v>
      </c>
      <c r="L23" s="1386" t="s">
        <v>64</v>
      </c>
      <c r="M23" s="1386" t="s">
        <v>65</v>
      </c>
      <c r="N23" s="1387" t="s">
        <v>41</v>
      </c>
      <c r="O23" s="1388"/>
      <c r="P23" s="1389"/>
      <c r="Q23" s="1385"/>
      <c r="R23" s="1385"/>
    </row>
    <row r="24" spans="1:18" ht="13.5" thickBot="1">
      <c r="A24" s="2055"/>
      <c r="B24" s="2368" t="s">
        <v>970</v>
      </c>
      <c r="C24" s="2369"/>
      <c r="D24" s="1390">
        <v>3380</v>
      </c>
      <c r="E24" s="1391">
        <v>3380</v>
      </c>
      <c r="F24" s="1440" t="s">
        <v>67</v>
      </c>
      <c r="G24" s="1441"/>
      <c r="H24" s="1392"/>
      <c r="I24" s="1393"/>
      <c r="J24" s="1393"/>
      <c r="K24" s="1393"/>
      <c r="L24" s="1393"/>
      <c r="M24" s="1393"/>
      <c r="N24" s="1394"/>
      <c r="O24" s="1395"/>
      <c r="P24" s="1389"/>
      <c r="Q24" s="1385"/>
      <c r="R24" s="1385"/>
    </row>
    <row r="25" spans="1:18" ht="13.5" thickBot="1">
      <c r="A25" s="2039" t="s">
        <v>68</v>
      </c>
      <c r="B25" s="2039"/>
      <c r="C25" s="2039"/>
      <c r="D25" s="2039"/>
      <c r="E25" s="2039"/>
      <c r="F25" s="2039"/>
      <c r="G25" s="2039"/>
      <c r="H25" s="2039"/>
      <c r="I25" s="2039"/>
      <c r="J25" s="2039"/>
      <c r="K25" s="2039"/>
      <c r="L25" s="2039"/>
      <c r="M25" s="2039"/>
      <c r="N25" s="2039"/>
      <c r="O25" s="2039"/>
      <c r="P25" s="1442"/>
      <c r="Q25" s="1442"/>
      <c r="R25" s="1442"/>
    </row>
    <row r="26" spans="1:18">
      <c r="A26" s="2075"/>
      <c r="B26" s="2078" t="s">
        <v>33</v>
      </c>
      <c r="C26" s="2079"/>
      <c r="D26" s="2084" t="s">
        <v>8</v>
      </c>
      <c r="E26" s="2085"/>
      <c r="F26" s="2085"/>
      <c r="G26" s="2085"/>
      <c r="H26" s="2085"/>
      <c r="I26" s="2086"/>
      <c r="J26" s="2019" t="s">
        <v>26</v>
      </c>
      <c r="K26" s="2020"/>
      <c r="L26" s="2020"/>
      <c r="M26" s="2020"/>
      <c r="N26" s="2020"/>
      <c r="O26" s="2021"/>
      <c r="P26" s="1443"/>
      <c r="Q26" s="1443"/>
      <c r="R26" s="1443"/>
    </row>
    <row r="27" spans="1:18">
      <c r="A27" s="2076"/>
      <c r="B27" s="2080"/>
      <c r="C27" s="2081"/>
      <c r="D27" s="2087" t="s">
        <v>38</v>
      </c>
      <c r="E27" s="2088"/>
      <c r="F27" s="2089" t="s">
        <v>69</v>
      </c>
      <c r="G27" s="2090"/>
      <c r="H27" s="2091" t="s">
        <v>10</v>
      </c>
      <c r="I27" s="2093" t="s">
        <v>70</v>
      </c>
      <c r="J27" s="2095" t="s">
        <v>38</v>
      </c>
      <c r="K27" s="2096"/>
      <c r="L27" s="2097" t="s">
        <v>69</v>
      </c>
      <c r="M27" s="2098"/>
      <c r="N27" s="2099" t="s">
        <v>10</v>
      </c>
      <c r="O27" s="2101" t="s">
        <v>71</v>
      </c>
      <c r="P27" s="1444"/>
      <c r="Q27" s="1444"/>
      <c r="R27" s="1444"/>
    </row>
    <row r="28" spans="1:18" ht="34.5" thickBot="1">
      <c r="A28" s="2077"/>
      <c r="B28" s="2082"/>
      <c r="C28" s="2083"/>
      <c r="D28" s="1445" t="s">
        <v>72</v>
      </c>
      <c r="E28" s="1446" t="s">
        <v>73</v>
      </c>
      <c r="F28" s="1446" t="s">
        <v>72</v>
      </c>
      <c r="G28" s="1446" t="s">
        <v>73</v>
      </c>
      <c r="H28" s="2092"/>
      <c r="I28" s="2094"/>
      <c r="J28" s="1447" t="s">
        <v>72</v>
      </c>
      <c r="K28" s="1448" t="s">
        <v>73</v>
      </c>
      <c r="L28" s="1448" t="s">
        <v>72</v>
      </c>
      <c r="M28" s="1448" t="s">
        <v>73</v>
      </c>
      <c r="N28" s="2100"/>
      <c r="O28" s="2102"/>
      <c r="P28" s="1444"/>
      <c r="Q28" s="1444"/>
      <c r="R28" s="1444" t="s">
        <v>51</v>
      </c>
    </row>
    <row r="29" spans="1:18">
      <c r="A29" s="2103" t="s">
        <v>74</v>
      </c>
      <c r="B29" s="2106" t="s">
        <v>75</v>
      </c>
      <c r="C29" s="2107"/>
      <c r="D29" s="1396"/>
      <c r="E29" s="1397"/>
      <c r="F29" s="1397"/>
      <c r="G29" s="1397">
        <v>2</v>
      </c>
      <c r="H29" s="1397">
        <f>D29+E29+F29+G29</f>
        <v>2</v>
      </c>
      <c r="I29" s="1398">
        <v>36</v>
      </c>
      <c r="J29" s="1399"/>
      <c r="K29" s="1400"/>
      <c r="L29" s="1400"/>
      <c r="M29" s="1400">
        <v>2</v>
      </c>
      <c r="N29" s="1400">
        <f>J29+K29+L29+M29</f>
        <v>2</v>
      </c>
      <c r="O29" s="1401">
        <v>36</v>
      </c>
      <c r="P29" s="1444"/>
      <c r="Q29" s="1444"/>
      <c r="R29" s="1444"/>
    </row>
    <row r="30" spans="1:18">
      <c r="A30" s="2104"/>
      <c r="B30" s="2108" t="s">
        <v>76</v>
      </c>
      <c r="C30" s="2109"/>
      <c r="D30" s="1345"/>
      <c r="E30" s="1402">
        <v>8</v>
      </c>
      <c r="F30" s="1402"/>
      <c r="G30" s="1402">
        <v>14</v>
      </c>
      <c r="H30" s="1403">
        <f>D30+E30+F30+G30</f>
        <v>22</v>
      </c>
      <c r="I30" s="1404">
        <v>789</v>
      </c>
      <c r="J30" s="1405"/>
      <c r="K30" s="1406">
        <v>8</v>
      </c>
      <c r="L30" s="1406"/>
      <c r="M30" s="1406">
        <v>14</v>
      </c>
      <c r="N30" s="1407">
        <f>J30+K30+L30+M30</f>
        <v>22</v>
      </c>
      <c r="O30" s="1408">
        <v>789</v>
      </c>
      <c r="P30" s="1444"/>
      <c r="Q30" s="1444"/>
      <c r="R30" s="1444"/>
    </row>
    <row r="31" spans="1:18">
      <c r="A31" s="2104"/>
      <c r="B31" s="2108" t="s">
        <v>77</v>
      </c>
      <c r="C31" s="2109"/>
      <c r="D31" s="1345"/>
      <c r="E31" s="1402">
        <v>154</v>
      </c>
      <c r="F31" s="1402"/>
      <c r="G31" s="1402">
        <v>115</v>
      </c>
      <c r="H31" s="1402">
        <f>D31+E31+F31+G31</f>
        <v>269</v>
      </c>
      <c r="I31" s="1409">
        <v>20745</v>
      </c>
      <c r="J31" s="1405"/>
      <c r="K31" s="1406">
        <v>154</v>
      </c>
      <c r="L31" s="1406"/>
      <c r="M31" s="1406">
        <v>115</v>
      </c>
      <c r="N31" s="1406">
        <f>J31+K31+L31+M31</f>
        <v>269</v>
      </c>
      <c r="O31" s="1410">
        <v>20745</v>
      </c>
      <c r="P31" s="1444"/>
      <c r="Q31" s="1444"/>
      <c r="R31" s="1444"/>
    </row>
    <row r="32" spans="1:18" ht="13.5" thickBot="1">
      <c r="A32" s="2105"/>
      <c r="B32" s="2110" t="s">
        <v>10</v>
      </c>
      <c r="C32" s="2111"/>
      <c r="D32" s="1411"/>
      <c r="E32" s="1412">
        <f t="shared" ref="E32:M32" si="3">SUM(E29:E31)</f>
        <v>162</v>
      </c>
      <c r="F32" s="1412"/>
      <c r="G32" s="1412">
        <f t="shared" si="3"/>
        <v>131</v>
      </c>
      <c r="H32" s="1412">
        <f>D32+E32+F32+G32</f>
        <v>293</v>
      </c>
      <c r="I32" s="1413">
        <f t="shared" si="3"/>
        <v>21570</v>
      </c>
      <c r="J32" s="1414"/>
      <c r="K32" s="1415">
        <f t="shared" si="3"/>
        <v>162</v>
      </c>
      <c r="L32" s="1415"/>
      <c r="M32" s="1415">
        <f t="shared" si="3"/>
        <v>131</v>
      </c>
      <c r="N32" s="1415">
        <f>J32+K32+L32+M32</f>
        <v>293</v>
      </c>
      <c r="O32" s="1416">
        <f>SUM(O29:O31)</f>
        <v>21570</v>
      </c>
      <c r="P32" s="1444"/>
      <c r="Q32" s="1444"/>
      <c r="R32" s="1444"/>
    </row>
    <row r="33" spans="1:18" ht="13.5" thickBot="1">
      <c r="A33" s="2112" t="s">
        <v>78</v>
      </c>
      <c r="B33" s="2112"/>
      <c r="C33" s="2112"/>
      <c r="D33" s="2112"/>
      <c r="E33" s="2112"/>
      <c r="F33" s="2112"/>
      <c r="G33" s="2112"/>
      <c r="H33" s="2112"/>
      <c r="I33" s="2112"/>
      <c r="J33" s="2112"/>
      <c r="K33" s="2112"/>
      <c r="L33" s="2112"/>
      <c r="M33" s="2112"/>
      <c r="N33" s="1385"/>
      <c r="O33" s="1385"/>
      <c r="P33" s="1385"/>
      <c r="Q33" s="1385"/>
      <c r="R33" s="1385"/>
    </row>
    <row r="34" spans="1:18">
      <c r="A34" s="2103" t="s">
        <v>79</v>
      </c>
      <c r="B34" s="2113" t="s">
        <v>33</v>
      </c>
      <c r="C34" s="2114"/>
      <c r="D34" s="2117" t="s">
        <v>8</v>
      </c>
      <c r="E34" s="2118"/>
      <c r="F34" s="2118"/>
      <c r="G34" s="2118"/>
      <c r="H34" s="2118"/>
      <c r="I34" s="2119"/>
      <c r="J34" s="2120" t="s">
        <v>26</v>
      </c>
      <c r="K34" s="2121"/>
      <c r="L34" s="2121"/>
      <c r="M34" s="2121"/>
      <c r="N34" s="2121"/>
      <c r="O34" s="2122"/>
      <c r="P34" s="1385"/>
      <c r="Q34" s="1385"/>
      <c r="R34" s="1385"/>
    </row>
    <row r="35" spans="1:18" ht="34.5" thickBot="1">
      <c r="A35" s="2104"/>
      <c r="B35" s="2115"/>
      <c r="C35" s="2116"/>
      <c r="D35" s="1449" t="s">
        <v>80</v>
      </c>
      <c r="E35" s="1449" t="s">
        <v>81</v>
      </c>
      <c r="F35" s="1449" t="s">
        <v>82</v>
      </c>
      <c r="G35" s="1449" t="s">
        <v>83</v>
      </c>
      <c r="H35" s="1450" t="s">
        <v>84</v>
      </c>
      <c r="I35" s="1450" t="s">
        <v>10</v>
      </c>
      <c r="J35" s="1451" t="s">
        <v>80</v>
      </c>
      <c r="K35" s="1452" t="s">
        <v>81</v>
      </c>
      <c r="L35" s="1452" t="s">
        <v>82</v>
      </c>
      <c r="M35" s="1452" t="s">
        <v>83</v>
      </c>
      <c r="N35" s="1452" t="s">
        <v>84</v>
      </c>
      <c r="O35" s="1453" t="s">
        <v>10</v>
      </c>
      <c r="P35" s="1385"/>
      <c r="Q35" s="1385"/>
      <c r="R35" s="1385"/>
    </row>
    <row r="36" spans="1:18">
      <c r="A36" s="2104"/>
      <c r="B36" s="2123" t="s">
        <v>75</v>
      </c>
      <c r="C36" s="2124"/>
      <c r="D36" s="1454"/>
      <c r="E36" s="1454"/>
      <c r="F36" s="1454"/>
      <c r="G36" s="1455"/>
      <c r="H36" s="1455"/>
      <c r="I36" s="1456"/>
      <c r="J36" s="1457"/>
      <c r="K36" s="1458"/>
      <c r="L36" s="1458"/>
      <c r="M36" s="1458"/>
      <c r="N36" s="1458"/>
      <c r="O36" s="1459">
        <f>SUM(J36:N36)</f>
        <v>0</v>
      </c>
      <c r="P36" s="1385"/>
      <c r="Q36" s="1385"/>
      <c r="R36" s="1385"/>
    </row>
    <row r="37" spans="1:18">
      <c r="A37" s="2104"/>
      <c r="B37" s="2125" t="s">
        <v>76</v>
      </c>
      <c r="C37" s="2126"/>
      <c r="D37" s="1460"/>
      <c r="E37" s="1460"/>
      <c r="F37" s="1460"/>
      <c r="G37" s="1461"/>
      <c r="H37" s="1461"/>
      <c r="I37" s="1462"/>
      <c r="J37" s="1463"/>
      <c r="K37" s="1464"/>
      <c r="L37" s="1464"/>
      <c r="M37" s="1464"/>
      <c r="N37" s="1464"/>
      <c r="O37" s="1465">
        <f>SUM(J37:N37)</f>
        <v>0</v>
      </c>
      <c r="P37" s="1385"/>
      <c r="Q37" s="1385"/>
      <c r="R37" s="1385"/>
    </row>
    <row r="38" spans="1:18">
      <c r="A38" s="2104"/>
      <c r="B38" s="2125" t="s">
        <v>77</v>
      </c>
      <c r="C38" s="2126"/>
      <c r="D38" s="1460"/>
      <c r="E38" s="1460"/>
      <c r="F38" s="1460"/>
      <c r="G38" s="1461"/>
      <c r="H38" s="1461"/>
      <c r="I38" s="1462"/>
      <c r="J38" s="1463"/>
      <c r="K38" s="1464"/>
      <c r="L38" s="1464"/>
      <c r="M38" s="1464"/>
      <c r="N38" s="1464"/>
      <c r="O38" s="1465">
        <f>SUM(J38:N38)</f>
        <v>0</v>
      </c>
      <c r="P38" s="1385"/>
      <c r="Q38" s="1385"/>
      <c r="R38" s="1385"/>
    </row>
    <row r="39" spans="1:18" ht="13.5" thickBot="1">
      <c r="A39" s="2104"/>
      <c r="B39" s="2127" t="s">
        <v>10</v>
      </c>
      <c r="C39" s="2128"/>
      <c r="D39" s="1466">
        <f t="shared" ref="D39:O39" si="4">SUM(D36:D38)</f>
        <v>0</v>
      </c>
      <c r="E39" s="1466">
        <f t="shared" si="4"/>
        <v>0</v>
      </c>
      <c r="F39" s="1466">
        <f t="shared" si="4"/>
        <v>0</v>
      </c>
      <c r="G39" s="1467">
        <f t="shared" si="4"/>
        <v>0</v>
      </c>
      <c r="H39" s="1467">
        <f t="shared" si="4"/>
        <v>0</v>
      </c>
      <c r="I39" s="1468">
        <f t="shared" si="4"/>
        <v>0</v>
      </c>
      <c r="J39" s="1469">
        <f t="shared" si="4"/>
        <v>0</v>
      </c>
      <c r="K39" s="1470">
        <f t="shared" si="4"/>
        <v>0</v>
      </c>
      <c r="L39" s="1470">
        <f t="shared" si="4"/>
        <v>0</v>
      </c>
      <c r="M39" s="1470">
        <f t="shared" si="4"/>
        <v>0</v>
      </c>
      <c r="N39" s="1470">
        <f t="shared" si="4"/>
        <v>0</v>
      </c>
      <c r="O39" s="1471">
        <f t="shared" si="4"/>
        <v>0</v>
      </c>
      <c r="P39" s="1385"/>
      <c r="Q39" s="1385"/>
      <c r="R39" s="1385"/>
    </row>
    <row r="40" spans="1:18">
      <c r="A40" s="2104"/>
      <c r="B40" s="2129" t="s">
        <v>85</v>
      </c>
      <c r="C40" s="2130"/>
      <c r="D40" s="1472"/>
      <c r="E40" s="1454"/>
      <c r="F40" s="1454"/>
      <c r="G40" s="1454"/>
      <c r="H40" s="1454"/>
      <c r="I40" s="1456"/>
      <c r="J40" s="1457"/>
      <c r="K40" s="1458"/>
      <c r="L40" s="1458"/>
      <c r="M40" s="1458"/>
      <c r="N40" s="1458"/>
      <c r="O40" s="1459">
        <f>SUM(J40:N40)</f>
        <v>0</v>
      </c>
      <c r="P40" s="1385"/>
      <c r="Q40" s="1385"/>
      <c r="R40" s="1385"/>
    </row>
    <row r="41" spans="1:18">
      <c r="A41" s="2104"/>
      <c r="B41" s="2137" t="s">
        <v>86</v>
      </c>
      <c r="C41" s="2138"/>
      <c r="D41" s="1473"/>
      <c r="E41" s="1460"/>
      <c r="F41" s="1460"/>
      <c r="G41" s="1460"/>
      <c r="H41" s="1460"/>
      <c r="I41" s="1462"/>
      <c r="J41" s="1463"/>
      <c r="K41" s="1464"/>
      <c r="L41" s="1464"/>
      <c r="M41" s="1464"/>
      <c r="N41" s="1464"/>
      <c r="O41" s="1465">
        <f>SUM(J41:N41)</f>
        <v>0</v>
      </c>
      <c r="P41" s="1385"/>
      <c r="Q41" s="1385"/>
      <c r="R41" s="1385"/>
    </row>
    <row r="42" spans="1:18" ht="22.5">
      <c r="A42" s="2104"/>
      <c r="B42" s="2139" t="s">
        <v>87</v>
      </c>
      <c r="C42" s="1474" t="s">
        <v>88</v>
      </c>
      <c r="D42" s="1473"/>
      <c r="E42" s="1460"/>
      <c r="F42" s="1460"/>
      <c r="G42" s="1460"/>
      <c r="H42" s="1460"/>
      <c r="I42" s="1462">
        <f>SUM(D42:H42)</f>
        <v>0</v>
      </c>
      <c r="J42" s="1463"/>
      <c r="K42" s="1464"/>
      <c r="L42" s="1464"/>
      <c r="M42" s="1464"/>
      <c r="N42" s="1464"/>
      <c r="O42" s="1465">
        <f>SUM(J42:N42)</f>
        <v>0</v>
      </c>
      <c r="P42" s="1385"/>
      <c r="Q42" s="1385"/>
      <c r="R42" s="1385"/>
    </row>
    <row r="43" spans="1:18" ht="23.25" thickBot="1">
      <c r="A43" s="2105"/>
      <c r="B43" s="2140"/>
      <c r="C43" s="1475" t="s">
        <v>89</v>
      </c>
      <c r="D43" s="1476"/>
      <c r="E43" s="1466"/>
      <c r="F43" s="1466"/>
      <c r="G43" s="1466"/>
      <c r="H43" s="1466"/>
      <c r="I43" s="1468">
        <f>SUM(I40:I42)</f>
        <v>0</v>
      </c>
      <c r="J43" s="1469"/>
      <c r="K43" s="1470"/>
      <c r="L43" s="1470"/>
      <c r="M43" s="1470"/>
      <c r="N43" s="1470"/>
      <c r="O43" s="1471">
        <f>SUM(O40:O42)</f>
        <v>0</v>
      </c>
      <c r="P43" s="1385"/>
      <c r="Q43" s="1385"/>
      <c r="R43" s="1385"/>
    </row>
    <row r="44" spans="1:18" ht="7.5" customHeight="1" thickBot="1">
      <c r="A44" s="1444"/>
      <c r="B44" s="1444"/>
      <c r="C44" s="1385"/>
      <c r="D44" s="1385"/>
      <c r="E44" s="1477"/>
      <c r="F44" s="1477"/>
      <c r="G44" s="1477"/>
      <c r="H44" s="1477"/>
      <c r="I44" s="1477"/>
      <c r="J44" s="1477"/>
      <c r="K44" s="1477"/>
      <c r="L44" s="1477"/>
      <c r="M44" s="1477"/>
      <c r="N44" s="1477"/>
      <c r="O44" s="1385"/>
      <c r="P44" s="1385"/>
      <c r="Q44" s="1385"/>
      <c r="R44" s="1385"/>
    </row>
    <row r="45" spans="1:18">
      <c r="A45" s="2141" t="s">
        <v>90</v>
      </c>
      <c r="B45" s="2142"/>
      <c r="C45" s="2142"/>
      <c r="D45" s="2143"/>
      <c r="E45" s="1478"/>
      <c r="F45" s="1478"/>
      <c r="G45" s="1478"/>
      <c r="H45" s="1478"/>
      <c r="I45" s="1478"/>
      <c r="J45" s="1477"/>
      <c r="K45" s="1477"/>
      <c r="L45" s="1477"/>
      <c r="M45" s="1477"/>
      <c r="N45" s="1477"/>
      <c r="O45" s="1385"/>
      <c r="P45" s="1385"/>
      <c r="Q45" s="1385"/>
      <c r="R45" s="1385"/>
    </row>
    <row r="46" spans="1:18" ht="13.5" customHeight="1">
      <c r="A46" s="1479" t="s">
        <v>91</v>
      </c>
      <c r="B46" s="2131" t="s">
        <v>92</v>
      </c>
      <c r="C46" s="2132"/>
      <c r="D46" s="2133"/>
      <c r="E46" s="1478"/>
      <c r="F46" s="1478"/>
      <c r="G46" s="1478"/>
      <c r="H46" s="1478"/>
      <c r="I46" s="1478"/>
      <c r="J46" s="1477"/>
      <c r="K46" s="1477"/>
      <c r="L46" s="1477"/>
      <c r="M46" s="1477"/>
      <c r="N46" s="1477"/>
      <c r="O46" s="1385"/>
      <c r="P46" s="1385"/>
      <c r="Q46" s="1385"/>
      <c r="R46" s="1385"/>
    </row>
    <row r="47" spans="1:18">
      <c r="A47" s="1479" t="s">
        <v>93</v>
      </c>
      <c r="B47" s="2131" t="s">
        <v>94</v>
      </c>
      <c r="C47" s="2132"/>
      <c r="D47" s="2133"/>
      <c r="E47" s="1477"/>
      <c r="F47" s="1477"/>
      <c r="G47" s="1477"/>
      <c r="H47" s="1477"/>
      <c r="I47" s="1477"/>
      <c r="J47" s="1477"/>
      <c r="K47" s="1477"/>
      <c r="L47" s="1477"/>
      <c r="M47" s="1477"/>
      <c r="N47" s="1477"/>
      <c r="O47" s="1385"/>
      <c r="P47" s="1385"/>
      <c r="Q47" s="1385"/>
      <c r="R47" s="1385"/>
    </row>
    <row r="48" spans="1:18" ht="12.75" customHeight="1">
      <c r="A48" s="1479" t="s">
        <v>95</v>
      </c>
      <c r="B48" s="2131" t="s">
        <v>96</v>
      </c>
      <c r="C48" s="2132"/>
      <c r="D48" s="2133"/>
      <c r="E48" s="1477"/>
      <c r="F48" s="1477"/>
      <c r="G48" s="1480"/>
      <c r="H48" s="1477"/>
      <c r="I48" s="1477"/>
      <c r="J48" s="1477"/>
      <c r="K48" s="1477"/>
      <c r="L48" s="1477"/>
      <c r="M48" s="1477"/>
      <c r="N48" s="1477"/>
      <c r="O48" s="1385"/>
      <c r="P48" s="1385"/>
      <c r="Q48" s="1385"/>
      <c r="R48" s="1385"/>
    </row>
    <row r="49" spans="1:18" ht="12.75" customHeight="1">
      <c r="A49" s="1481" t="s">
        <v>97</v>
      </c>
      <c r="B49" s="2131" t="s">
        <v>98</v>
      </c>
      <c r="C49" s="2132"/>
      <c r="D49" s="2133"/>
      <c r="E49" s="1477"/>
      <c r="F49" s="1477"/>
      <c r="G49" s="1477"/>
      <c r="H49" s="1477"/>
      <c r="I49" s="1477"/>
      <c r="J49" s="1477"/>
      <c r="K49" s="1482"/>
      <c r="L49" s="1477"/>
      <c r="M49" s="1477"/>
      <c r="N49" s="1477"/>
      <c r="O49" s="1385"/>
      <c r="P49" s="1385"/>
      <c r="Q49" s="1385"/>
      <c r="R49" s="1385"/>
    </row>
    <row r="50" spans="1:18" ht="15" customHeight="1" thickBot="1">
      <c r="A50" s="1483" t="s">
        <v>99</v>
      </c>
      <c r="B50" s="2134" t="s">
        <v>100</v>
      </c>
      <c r="C50" s="2135"/>
      <c r="D50" s="2136"/>
      <c r="E50" s="1477"/>
      <c r="F50" s="1477"/>
      <c r="G50" s="1385"/>
      <c r="H50" s="1385"/>
      <c r="I50" s="1385"/>
      <c r="J50" s="1385"/>
      <c r="K50" s="1385"/>
      <c r="L50" s="1484"/>
      <c r="M50" s="1385"/>
      <c r="N50" s="1385"/>
      <c r="O50" s="1385"/>
      <c r="P50" s="1385"/>
      <c r="Q50" s="1385"/>
      <c r="R50" s="1385"/>
    </row>
  </sheetData>
  <protectedRanges>
    <protectedRange sqref="D22:E24 D13:E18" name="Aralık1"/>
    <protectedRange sqref="H29:H30" name="Aralık1_1"/>
    <protectedRange sqref="N29:N30" name="Aralık1_2"/>
    <protectedRange sqref="D19:E21" name="Aralık1_3"/>
    <protectedRange sqref="H13 F16:F17 F18:G21 H15:H17 F22 G23" name="Aralık1_4"/>
  </protectedRanges>
  <mergeCells count="81">
    <mergeCell ref="B49:D49"/>
    <mergeCell ref="B50:D50"/>
    <mergeCell ref="B41:C41"/>
    <mergeCell ref="B42:B43"/>
    <mergeCell ref="A45:D45"/>
    <mergeCell ref="B46:D46"/>
    <mergeCell ref="B47:D47"/>
    <mergeCell ref="B48:D48"/>
    <mergeCell ref="A33:M33"/>
    <mergeCell ref="A34:A43"/>
    <mergeCell ref="B34:C35"/>
    <mergeCell ref="D34:I34"/>
    <mergeCell ref="J34:O34"/>
    <mergeCell ref="B36:C36"/>
    <mergeCell ref="B37:C37"/>
    <mergeCell ref="B38:C38"/>
    <mergeCell ref="B39:C39"/>
    <mergeCell ref="B40:C40"/>
    <mergeCell ref="A29:A32"/>
    <mergeCell ref="B29:C29"/>
    <mergeCell ref="B30:C30"/>
    <mergeCell ref="B31:C31"/>
    <mergeCell ref="B32:C32"/>
    <mergeCell ref="A26:A28"/>
    <mergeCell ref="B26:C28"/>
    <mergeCell ref="D26:I26"/>
    <mergeCell ref="J26:O26"/>
    <mergeCell ref="D27:E27"/>
    <mergeCell ref="F27:G27"/>
    <mergeCell ref="H27:H28"/>
    <mergeCell ref="I27:I28"/>
    <mergeCell ref="J27:K27"/>
    <mergeCell ref="L27:M27"/>
    <mergeCell ref="N27:N28"/>
    <mergeCell ref="O27:O28"/>
    <mergeCell ref="H22:H23"/>
    <mergeCell ref="I22:N22"/>
    <mergeCell ref="B23:C23"/>
    <mergeCell ref="B24:C24"/>
    <mergeCell ref="A25:O25"/>
    <mergeCell ref="B19:C19"/>
    <mergeCell ref="B20:C20"/>
    <mergeCell ref="F20:G20"/>
    <mergeCell ref="B21:C21"/>
    <mergeCell ref="B22:C22"/>
    <mergeCell ref="F22:G23"/>
    <mergeCell ref="B14:C14"/>
    <mergeCell ref="B15:C15"/>
    <mergeCell ref="B16:C16"/>
    <mergeCell ref="B17:C17"/>
    <mergeCell ref="B18:C18"/>
    <mergeCell ref="A11:E11"/>
    <mergeCell ref="F11:R11"/>
    <mergeCell ref="B12:C12"/>
    <mergeCell ref="F12:G14"/>
    <mergeCell ref="H12:H14"/>
    <mergeCell ref="I12:R12"/>
    <mergeCell ref="A13:A24"/>
    <mergeCell ref="B13:C13"/>
    <mergeCell ref="I13:J13"/>
    <mergeCell ref="K13:L13"/>
    <mergeCell ref="M13:M14"/>
    <mergeCell ref="N13:N14"/>
    <mergeCell ref="O13:O14"/>
    <mergeCell ref="P13:P14"/>
    <mergeCell ref="Q13:Q14"/>
    <mergeCell ref="R13:R14"/>
    <mergeCell ref="A1:R1"/>
    <mergeCell ref="A2:A10"/>
    <mergeCell ref="B2:C4"/>
    <mergeCell ref="D2:F2"/>
    <mergeCell ref="G2:I2"/>
    <mergeCell ref="J2:L2"/>
    <mergeCell ref="M2:O2"/>
    <mergeCell ref="P2:R2"/>
    <mergeCell ref="B5:C5"/>
    <mergeCell ref="B6:C6"/>
    <mergeCell ref="B7:C7"/>
    <mergeCell ref="B8:C8"/>
    <mergeCell ref="B9:C9"/>
    <mergeCell ref="B10:C10"/>
  </mergeCells>
  <dataValidations count="4">
    <dataValidation type="custom" allowBlank="1" showInputMessage="1" showErrorMessage="1" errorTitle="LÜTFEN DÜZELTİN" error="BİTEN ÜNİTE SAYISI BİTEN İÇME SUYU SAYISINDAN AZ OLAMAZ" sqref="N32">
      <formula1>F5&lt;=N32</formula1>
    </dataValidation>
    <dataValidation type="custom" allowBlank="1" showInputMessage="1" showErrorMessage="1" errorTitle="LÜTFEN DÜZELTİN" error="PLANLANAN İÇME SUYU İŞ SAYISI, İÇME SUYU HİZMETİ GÖTÜRÜLECEK ÜNİTE SAYISINDAN AZ OLAMAZ " sqref="H32">
      <formula1>D10&lt;=H32</formula1>
    </dataValidation>
    <dataValidation type="custom" allowBlank="1" showInputMessage="1" showErrorMessage="1" errorTitle="LÜTFEN DÜZELTİN" error="BİTEN ÜNİTE SAYISI BİTEN İÇME SUYU SAYISINDAN AZ OLAMAZ" sqref="F5 I5">
      <formula1>F5&lt;=N32</formula1>
    </dataValidation>
    <dataValidation type="custom" allowBlank="1" showInputMessage="1" showErrorMessage="1" errorTitle="LÜTFEN DÜZETİN" error="PLANLANAN İÇME SUYU İŞ SAYISI, İÇME SUYU HİZMETİ GÖTÜRÜLECEK ÜNİTE SAYISINDAN AZ OLAMAZ " sqref="D10 G10">
      <formula1>D10&lt;I5=H32</formula1>
    </dataValidation>
  </dataValidations>
  <hyperlinks>
    <hyperlink ref="B50" r:id="rId1"/>
  </hyperlinks>
  <pageMargins left="0.9055118110236221" right="0.70866141732283472" top="0.15748031496062992" bottom="0.15748031496062992" header="0.31496062992125984" footer="0.31496062992125984"/>
  <pageSetup paperSize="9" scale="7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3"/>
  <sheetViews>
    <sheetView workbookViewId="0">
      <selection activeCell="L13" sqref="L13"/>
    </sheetView>
  </sheetViews>
  <sheetFormatPr defaultRowHeight="12.75"/>
  <cols>
    <col min="1" max="1" width="17.140625" style="29" customWidth="1"/>
    <col min="2" max="2" width="5.85546875" style="29" customWidth="1"/>
    <col min="3" max="3" width="28.42578125" style="28" customWidth="1"/>
    <col min="4" max="4" width="13.85546875" style="28" customWidth="1"/>
    <col min="5" max="10" width="13.85546875" style="31" customWidth="1"/>
    <col min="11" max="11" width="9.140625" style="29"/>
    <col min="12" max="12" width="11.7109375" style="29" bestFit="1" customWidth="1"/>
    <col min="13" max="16384" width="9.140625" style="29"/>
  </cols>
  <sheetData>
    <row r="1" spans="1:12" ht="10.5" customHeight="1">
      <c r="A1" s="627"/>
      <c r="B1" s="627"/>
    </row>
    <row r="2" spans="1:12" ht="21.75" customHeight="1">
      <c r="A2" s="2166" t="s">
        <v>971</v>
      </c>
      <c r="B2" s="2166"/>
      <c r="C2" s="2166"/>
      <c r="D2" s="2166"/>
      <c r="E2" s="2166"/>
      <c r="F2" s="2166"/>
      <c r="G2" s="2166"/>
      <c r="H2" s="2166"/>
      <c r="I2" s="2166"/>
      <c r="J2" s="2166"/>
    </row>
    <row r="3" spans="1:12" ht="21.75" customHeight="1" thickBot="1">
      <c r="A3" s="2167" t="s">
        <v>102</v>
      </c>
      <c r="B3" s="2167"/>
      <c r="C3" s="2167"/>
      <c r="D3" s="2167"/>
      <c r="E3" s="2167"/>
      <c r="F3" s="2167"/>
      <c r="G3" s="2167"/>
      <c r="H3" s="2167"/>
      <c r="I3" s="2167"/>
      <c r="J3" s="2167"/>
    </row>
    <row r="4" spans="1:12" s="40" customFormat="1" ht="51" customHeight="1">
      <c r="A4" s="2168" t="s">
        <v>103</v>
      </c>
      <c r="B4" s="2170" t="s">
        <v>33</v>
      </c>
      <c r="C4" s="2171"/>
      <c r="D4" s="780" t="s">
        <v>104</v>
      </c>
      <c r="E4" s="781" t="s">
        <v>105</v>
      </c>
      <c r="F4" s="782" t="s">
        <v>106</v>
      </c>
      <c r="G4" s="783" t="s">
        <v>107</v>
      </c>
      <c r="H4" s="784" t="s">
        <v>108</v>
      </c>
      <c r="I4" s="785" t="s">
        <v>109</v>
      </c>
      <c r="J4" s="786" t="s">
        <v>110</v>
      </c>
    </row>
    <row r="5" spans="1:12" s="40" customFormat="1" ht="19.5" customHeight="1" thickBot="1">
      <c r="A5" s="2168"/>
      <c r="B5" s="2172"/>
      <c r="C5" s="2173"/>
      <c r="D5" s="56" t="s">
        <v>11</v>
      </c>
      <c r="E5" s="57" t="s">
        <v>12</v>
      </c>
      <c r="F5" s="193" t="s">
        <v>13</v>
      </c>
      <c r="G5" s="194" t="s">
        <v>14</v>
      </c>
      <c r="H5" s="195" t="s">
        <v>111</v>
      </c>
      <c r="I5" s="596" t="s">
        <v>16</v>
      </c>
      <c r="J5" s="597" t="s">
        <v>112</v>
      </c>
    </row>
    <row r="6" spans="1:12" ht="18" customHeight="1">
      <c r="A6" s="2168"/>
      <c r="B6" s="2174" t="s">
        <v>113</v>
      </c>
      <c r="C6" s="2175"/>
      <c r="D6" s="1485">
        <v>4794511.0600000005</v>
      </c>
      <c r="E6" s="1486">
        <f>'2015 İÇMESUYU  '!I299-G6</f>
        <v>5071426.5462057181</v>
      </c>
      <c r="F6" s="1487">
        <v>5071426.5462057181</v>
      </c>
      <c r="G6" s="1488">
        <f>248204.98*D6/(D$6+D$7)</f>
        <v>100188.53379428154</v>
      </c>
      <c r="H6" s="1489">
        <f>'2015 İÇMESUYU  '!J299</f>
        <v>5170678.3499999987</v>
      </c>
      <c r="I6" s="1490">
        <f>'2015 İÇMESUYU  '!K299</f>
        <v>5167621.9499999983</v>
      </c>
      <c r="J6" s="1491">
        <f>E6+G6-'ÖDENEK-2015'!I6</f>
        <v>3993.1300000017509</v>
      </c>
      <c r="L6" s="1492"/>
    </row>
    <row r="7" spans="1:12" ht="18" customHeight="1">
      <c r="A7" s="2168"/>
      <c r="B7" s="2145" t="s">
        <v>4</v>
      </c>
      <c r="C7" s="2176"/>
      <c r="D7" s="1493">
        <v>7083310.4499999993</v>
      </c>
      <c r="E7" s="1494">
        <f>'2015 YOL '!K227-G7</f>
        <v>6806394.9637942808</v>
      </c>
      <c r="F7" s="1495">
        <v>6806394.9637942808</v>
      </c>
      <c r="G7" s="1496">
        <f>248204.98*D7/(D$6+D$7)</f>
        <v>148016.44620571847</v>
      </c>
      <c r="H7" s="1497">
        <f>'2015 YOL '!L227</f>
        <v>6937570.8499999996</v>
      </c>
      <c r="I7" s="1498">
        <f>'2015 YOL '!M227</f>
        <v>6906012.0299999993</v>
      </c>
      <c r="J7" s="1499">
        <f>E7+G7-'ÖDENEK-2015'!I7</f>
        <v>48399.379999999888</v>
      </c>
    </row>
    <row r="8" spans="1:12" ht="18" customHeight="1">
      <c r="A8" s="2168"/>
      <c r="B8" s="2145" t="s">
        <v>5</v>
      </c>
      <c r="C8" s="2176"/>
      <c r="D8" s="1500"/>
      <c r="E8" s="1494"/>
      <c r="F8" s="1495"/>
      <c r="G8" s="1501"/>
      <c r="H8" s="1497"/>
      <c r="I8" s="1498"/>
      <c r="J8" s="1499"/>
    </row>
    <row r="9" spans="1:12" ht="18" customHeight="1">
      <c r="A9" s="2168"/>
      <c r="B9" s="2145" t="s">
        <v>6</v>
      </c>
      <c r="C9" s="2176"/>
      <c r="D9" s="1500"/>
      <c r="E9" s="1494"/>
      <c r="F9" s="1495"/>
      <c r="G9" s="1501"/>
      <c r="H9" s="1497"/>
      <c r="I9" s="1498"/>
      <c r="J9" s="1499"/>
    </row>
    <row r="10" spans="1:12" ht="18" customHeight="1">
      <c r="A10" s="2168"/>
      <c r="B10" s="2145" t="s">
        <v>114</v>
      </c>
      <c r="C10" s="2146"/>
      <c r="D10" s="1500"/>
      <c r="E10" s="1494"/>
      <c r="F10" s="1495"/>
      <c r="G10" s="1501"/>
      <c r="H10" s="1497"/>
      <c r="I10" s="1498"/>
      <c r="J10" s="1499"/>
    </row>
    <row r="11" spans="1:12" ht="18" customHeight="1" thickBot="1">
      <c r="A11" s="2168"/>
      <c r="B11" s="2161" t="s">
        <v>115</v>
      </c>
      <c r="C11" s="2162"/>
      <c r="D11" s="1500"/>
      <c r="E11" s="1494"/>
      <c r="F11" s="1495"/>
      <c r="G11" s="1501"/>
      <c r="H11" s="1497"/>
      <c r="I11" s="1498"/>
      <c r="J11" s="1499"/>
    </row>
    <row r="12" spans="1:12" ht="18" customHeight="1">
      <c r="A12" s="2168"/>
      <c r="B12" s="2151" t="s">
        <v>116</v>
      </c>
      <c r="C12" s="196" t="s">
        <v>117</v>
      </c>
      <c r="D12" s="1500">
        <v>182306.49</v>
      </c>
      <c r="E12" s="1494">
        <v>182306.49</v>
      </c>
      <c r="F12" s="1495">
        <v>182306.49</v>
      </c>
      <c r="G12" s="1501"/>
      <c r="H12" s="1497">
        <v>182306.49</v>
      </c>
      <c r="I12" s="1498">
        <v>182306.49</v>
      </c>
      <c r="J12" s="1499">
        <f>E12-I12</f>
        <v>0</v>
      </c>
    </row>
    <row r="13" spans="1:12" ht="18" customHeight="1">
      <c r="A13" s="2168"/>
      <c r="B13" s="2151"/>
      <c r="C13" s="197" t="s">
        <v>118</v>
      </c>
      <c r="D13" s="1500"/>
      <c r="E13" s="1494"/>
      <c r="F13" s="1495"/>
      <c r="G13" s="1501"/>
      <c r="H13" s="1497"/>
      <c r="I13" s="1498"/>
      <c r="J13" s="1499">
        <f t="shared" ref="J13:J22" si="0">E13-I13</f>
        <v>0</v>
      </c>
    </row>
    <row r="14" spans="1:12" ht="18" customHeight="1">
      <c r="A14" s="2168"/>
      <c r="B14" s="2151"/>
      <c r="C14" s="48" t="s">
        <v>119</v>
      </c>
      <c r="D14" s="1500">
        <v>1450000</v>
      </c>
      <c r="E14" s="1494">
        <v>1450000</v>
      </c>
      <c r="F14" s="1495">
        <v>1450000</v>
      </c>
      <c r="G14" s="1501"/>
      <c r="H14" s="1497">
        <v>1450000</v>
      </c>
      <c r="I14" s="1498">
        <v>1450000</v>
      </c>
      <c r="J14" s="1499">
        <f t="shared" si="0"/>
        <v>0</v>
      </c>
    </row>
    <row r="15" spans="1:12" ht="18" customHeight="1">
      <c r="A15" s="2168"/>
      <c r="B15" s="2151"/>
      <c r="C15" s="48" t="s">
        <v>120</v>
      </c>
      <c r="D15" s="1500">
        <v>800000</v>
      </c>
      <c r="E15" s="1494">
        <v>800000</v>
      </c>
      <c r="F15" s="1495">
        <v>800000</v>
      </c>
      <c r="G15" s="1501"/>
      <c r="H15" s="1497">
        <v>800000</v>
      </c>
      <c r="I15" s="1498">
        <v>800000</v>
      </c>
      <c r="J15" s="1499">
        <f t="shared" si="0"/>
        <v>0</v>
      </c>
    </row>
    <row r="16" spans="1:12" ht="18" customHeight="1">
      <c r="A16" s="2168"/>
      <c r="B16" s="2151"/>
      <c r="C16" s="48" t="s">
        <v>121</v>
      </c>
      <c r="D16" s="1500"/>
      <c r="E16" s="1494"/>
      <c r="F16" s="1495"/>
      <c r="G16" s="1501"/>
      <c r="H16" s="1497"/>
      <c r="I16" s="1498"/>
      <c r="J16" s="1499">
        <f t="shared" si="0"/>
        <v>0</v>
      </c>
    </row>
    <row r="17" spans="1:10" ht="18" customHeight="1">
      <c r="A17" s="2168"/>
      <c r="B17" s="2151"/>
      <c r="C17" s="48" t="s">
        <v>122</v>
      </c>
      <c r="D17" s="1500">
        <v>155032</v>
      </c>
      <c r="E17" s="1494">
        <v>155032</v>
      </c>
      <c r="F17" s="1495">
        <v>155032</v>
      </c>
      <c r="G17" s="1501"/>
      <c r="H17" s="1497"/>
      <c r="I17" s="1498"/>
      <c r="J17" s="1499">
        <f t="shared" si="0"/>
        <v>155032</v>
      </c>
    </row>
    <row r="18" spans="1:10" ht="18" customHeight="1">
      <c r="A18" s="2168"/>
      <c r="B18" s="2151"/>
      <c r="C18" s="48" t="s">
        <v>123</v>
      </c>
      <c r="D18" s="1500"/>
      <c r="E18" s="1494"/>
      <c r="F18" s="1495"/>
      <c r="G18" s="1501"/>
      <c r="H18" s="1497"/>
      <c r="I18" s="1498"/>
      <c r="J18" s="1499">
        <f t="shared" si="0"/>
        <v>0</v>
      </c>
    </row>
    <row r="19" spans="1:10" s="28" customFormat="1" ht="18" customHeight="1">
      <c r="A19" s="2168"/>
      <c r="B19" s="2151"/>
      <c r="C19" s="48" t="s">
        <v>124</v>
      </c>
      <c r="D19" s="1493">
        <v>550000</v>
      </c>
      <c r="E19" s="1494">
        <v>550000</v>
      </c>
      <c r="F19" s="1495">
        <v>550000</v>
      </c>
      <c r="G19" s="1501"/>
      <c r="H19" s="1497">
        <v>550000</v>
      </c>
      <c r="I19" s="1498">
        <v>550000</v>
      </c>
      <c r="J19" s="1499">
        <f t="shared" si="0"/>
        <v>0</v>
      </c>
    </row>
    <row r="20" spans="1:10" s="28" customFormat="1" ht="18" customHeight="1">
      <c r="A20" s="2168"/>
      <c r="B20" s="2151"/>
      <c r="C20" s="48" t="s">
        <v>125</v>
      </c>
      <c r="D20" s="1493"/>
      <c r="E20" s="1494"/>
      <c r="F20" s="1495"/>
      <c r="G20" s="1501"/>
      <c r="H20" s="1497"/>
      <c r="I20" s="1498"/>
      <c r="J20" s="1499">
        <f t="shared" si="0"/>
        <v>0</v>
      </c>
    </row>
    <row r="21" spans="1:10" s="28" customFormat="1" ht="18" customHeight="1">
      <c r="A21" s="2168"/>
      <c r="B21" s="2151"/>
      <c r="C21" s="48" t="s">
        <v>126</v>
      </c>
      <c r="D21" s="1493"/>
      <c r="E21" s="1494"/>
      <c r="F21" s="1495"/>
      <c r="G21" s="1501"/>
      <c r="H21" s="1497"/>
      <c r="I21" s="1498"/>
      <c r="J21" s="1499">
        <f t="shared" si="0"/>
        <v>0</v>
      </c>
    </row>
    <row r="22" spans="1:10" s="28" customFormat="1" ht="18" customHeight="1" thickBot="1">
      <c r="A22" s="2169"/>
      <c r="B22" s="2152"/>
      <c r="C22" s="49" t="s">
        <v>127</v>
      </c>
      <c r="D22" s="1493">
        <v>60000</v>
      </c>
      <c r="E22" s="1494">
        <v>60000</v>
      </c>
      <c r="F22" s="1495">
        <v>60000</v>
      </c>
      <c r="G22" s="1501"/>
      <c r="H22" s="1497">
        <v>60000</v>
      </c>
      <c r="I22" s="1498">
        <v>60000</v>
      </c>
      <c r="J22" s="1499">
        <f t="shared" si="0"/>
        <v>0</v>
      </c>
    </row>
    <row r="23" spans="1:10" s="28" customFormat="1" ht="22.5" customHeight="1" thickBot="1">
      <c r="A23" s="2153" t="s">
        <v>10</v>
      </c>
      <c r="B23" s="2154"/>
      <c r="C23" s="2155"/>
      <c r="D23" s="1502">
        <f t="shared" ref="D23:J23" si="1">SUM(D6:D22)</f>
        <v>15075160</v>
      </c>
      <c r="E23" s="1503">
        <f t="shared" si="1"/>
        <v>15075159.999999998</v>
      </c>
      <c r="F23" s="1503">
        <f t="shared" si="1"/>
        <v>15075159.999999998</v>
      </c>
      <c r="G23" s="1503">
        <f t="shared" si="1"/>
        <v>248204.98</v>
      </c>
      <c r="H23" s="1503">
        <f t="shared" si="1"/>
        <v>15150555.689999999</v>
      </c>
      <c r="I23" s="1503">
        <f t="shared" si="1"/>
        <v>15115940.469999997</v>
      </c>
      <c r="J23" s="1504">
        <f t="shared" si="1"/>
        <v>207424.51000000164</v>
      </c>
    </row>
    <row r="24" spans="1:10">
      <c r="C24" s="29"/>
      <c r="E24" s="28"/>
      <c r="J24" s="28"/>
    </row>
    <row r="25" spans="1:10" s="168" customFormat="1" ht="14.25" customHeight="1">
      <c r="A25" s="2156" t="s">
        <v>128</v>
      </c>
      <c r="B25" s="2156"/>
      <c r="C25" s="2156"/>
      <c r="D25" s="2156"/>
      <c r="E25" s="2156"/>
      <c r="F25" s="2156"/>
      <c r="G25" s="2156"/>
      <c r="H25" s="2156"/>
      <c r="I25" s="2156"/>
      <c r="J25" s="2156"/>
    </row>
    <row r="26" spans="1:10" s="168" customFormat="1" ht="29.25" customHeight="1">
      <c r="A26" s="2157" t="s">
        <v>129</v>
      </c>
      <c r="B26" s="2157"/>
      <c r="C26" s="2157"/>
      <c r="D26" s="2157"/>
      <c r="E26" s="2157"/>
      <c r="F26" s="2157"/>
      <c r="G26" s="2157"/>
      <c r="H26" s="2157"/>
      <c r="I26" s="2157"/>
      <c r="J26" s="2157"/>
    </row>
    <row r="27" spans="1:10" s="168" customFormat="1" ht="17.25" customHeight="1">
      <c r="A27" s="2158" t="s">
        <v>130</v>
      </c>
      <c r="B27" s="2158"/>
      <c r="C27" s="2158"/>
      <c r="D27" s="2158"/>
      <c r="E27" s="2158"/>
      <c r="F27" s="2158"/>
      <c r="G27" s="2158"/>
      <c r="H27" s="2158"/>
      <c r="I27" s="2158"/>
      <c r="J27" s="2158"/>
    </row>
    <row r="28" spans="1:10" s="168" customFormat="1" ht="17.25" customHeight="1">
      <c r="A28" s="2147" t="s">
        <v>131</v>
      </c>
      <c r="B28" s="2148"/>
      <c r="C28" s="2148"/>
      <c r="D28" s="2148"/>
      <c r="E28" s="2148"/>
      <c r="F28" s="2148"/>
      <c r="G28" s="2148"/>
      <c r="H28" s="2148"/>
      <c r="I28" s="2148"/>
      <c r="J28" s="2148"/>
    </row>
    <row r="29" spans="1:10" s="168" customFormat="1" ht="17.25" customHeight="1">
      <c r="A29" s="2163" t="s">
        <v>132</v>
      </c>
      <c r="B29" s="2164"/>
      <c r="C29" s="2164"/>
      <c r="D29" s="2164"/>
      <c r="E29" s="2164"/>
      <c r="F29" s="2164"/>
      <c r="G29" s="2164"/>
      <c r="H29" s="2164"/>
      <c r="I29" s="2164"/>
      <c r="J29" s="2165"/>
    </row>
    <row r="30" spans="1:10" s="168" customFormat="1" ht="16.5" customHeight="1">
      <c r="A30" s="2159" t="s">
        <v>133</v>
      </c>
      <c r="B30" s="2160"/>
      <c r="C30" s="2160"/>
      <c r="D30" s="2160"/>
      <c r="E30" s="2160"/>
      <c r="F30" s="2160"/>
      <c r="G30" s="2160"/>
      <c r="H30" s="2160"/>
      <c r="I30" s="2160"/>
      <c r="J30" s="2160"/>
    </row>
    <row r="31" spans="1:10" s="168" customFormat="1" ht="19.5" customHeight="1">
      <c r="A31" s="2144" t="s">
        <v>134</v>
      </c>
      <c r="B31" s="2144"/>
      <c r="C31" s="2144"/>
      <c r="D31" s="2144"/>
      <c r="E31" s="2144"/>
      <c r="F31" s="2144"/>
      <c r="G31" s="2144"/>
      <c r="H31" s="2144"/>
      <c r="I31" s="2144"/>
      <c r="J31" s="2144"/>
    </row>
    <row r="32" spans="1:10" s="168" customFormat="1" ht="43.5" customHeight="1">
      <c r="A32" s="2150" t="s">
        <v>135</v>
      </c>
      <c r="B32" s="2150"/>
      <c r="C32" s="2150"/>
      <c r="D32" s="2150"/>
      <c r="E32" s="2150"/>
      <c r="F32" s="2150"/>
      <c r="G32" s="2150"/>
      <c r="H32" s="2150"/>
      <c r="I32" s="2150"/>
      <c r="J32" s="2150"/>
    </row>
    <row r="33" spans="1:10" s="168" customFormat="1" ht="41.25" customHeight="1">
      <c r="A33" s="2149" t="s">
        <v>136</v>
      </c>
      <c r="B33" s="2150"/>
      <c r="C33" s="2150"/>
      <c r="D33" s="2150"/>
      <c r="E33" s="2150"/>
      <c r="F33" s="2150"/>
      <c r="G33" s="2150"/>
      <c r="H33" s="2150"/>
      <c r="I33" s="2150"/>
      <c r="J33" s="2150"/>
    </row>
  </sheetData>
  <protectedRanges>
    <protectedRange sqref="H6:H22 E6:E19 J6:J22" name="Aralık1"/>
    <protectedRange sqref="E20:E22" name="Aralık1_3"/>
    <protectedRange sqref="D6:D19" name="Aralık1_2"/>
    <protectedRange sqref="D20:D22" name="Aralık1_3_2"/>
  </protectedRanges>
  <mergeCells count="21">
    <mergeCell ref="A33:J33"/>
    <mergeCell ref="B12:B22"/>
    <mergeCell ref="A23:C23"/>
    <mergeCell ref="A25:J25"/>
    <mergeCell ref="A26:J26"/>
    <mergeCell ref="A32:J32"/>
    <mergeCell ref="B7:C7"/>
    <mergeCell ref="A31:J31"/>
    <mergeCell ref="B9:C9"/>
    <mergeCell ref="A28:J28"/>
    <mergeCell ref="A2:J2"/>
    <mergeCell ref="A3:J3"/>
    <mergeCell ref="A4:A22"/>
    <mergeCell ref="B4:C5"/>
    <mergeCell ref="B6:C6"/>
    <mergeCell ref="B10:C10"/>
    <mergeCell ref="A29:J29"/>
    <mergeCell ref="B11:C11"/>
    <mergeCell ref="A30:J30"/>
    <mergeCell ref="B8:C8"/>
    <mergeCell ref="A27:J27"/>
  </mergeCells>
  <pageMargins left="0.19685039370078741" right="0.19685039370078741" top="0.74803149606299213" bottom="0.74803149606299213" header="0.31496062992125984" footer="0.31496062992125984"/>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417"/>
  <sheetViews>
    <sheetView topLeftCell="E1" zoomScale="50" zoomScaleNormal="50" workbookViewId="0">
      <pane ySplit="4" topLeftCell="A137" activePane="bottomLeft" state="frozen"/>
      <selection activeCell="I7" sqref="I7:I13"/>
      <selection pane="bottomLeft" activeCell="N238" sqref="N238"/>
    </sheetView>
  </sheetViews>
  <sheetFormatPr defaultColWidth="0" defaultRowHeight="12.75"/>
  <cols>
    <col min="1" max="1" width="6.28515625" style="75" customWidth="1"/>
    <col min="2" max="2" width="13.7109375" customWidth="1"/>
    <col min="3" max="3" width="13.7109375" style="75" customWidth="1"/>
    <col min="4" max="4" width="5.28515625" customWidth="1"/>
    <col min="5" max="5" width="29.7109375" style="76" customWidth="1"/>
    <col min="6" max="6" width="31.7109375" style="76" customWidth="1"/>
    <col min="7" max="7" width="10.140625" customWidth="1"/>
    <col min="8" max="8" width="25.28515625" style="75" customWidth="1"/>
    <col min="9" max="9" width="26.5703125" style="75" customWidth="1"/>
    <col min="10" max="10" width="17.42578125" customWidth="1"/>
    <col min="11" max="11" width="13.85546875" style="162" customWidth="1"/>
    <col min="12" max="13" width="14.7109375" style="162" customWidth="1"/>
    <col min="14" max="14" width="14.140625" style="77" customWidth="1"/>
    <col min="15" max="15" width="6.5703125" customWidth="1"/>
    <col min="16" max="16" width="7.42578125" customWidth="1"/>
    <col min="17" max="17" width="7.28515625" style="75" customWidth="1"/>
    <col min="18" max="18" width="9.140625" style="75" customWidth="1"/>
    <col min="19" max="19" width="7.42578125" customWidth="1"/>
    <col min="20" max="20" width="8.7109375" customWidth="1"/>
    <col min="21" max="21" width="8.5703125" customWidth="1"/>
    <col min="22" max="22" width="8.28515625" customWidth="1"/>
    <col min="23" max="23" width="7.140625" customWidth="1"/>
    <col min="24" max="24" width="7.28515625" style="75" customWidth="1"/>
    <col min="25" max="25" width="6.28515625" style="75" customWidth="1"/>
    <col min="26" max="26" width="6.140625" customWidth="1"/>
    <col min="27" max="27" width="6" customWidth="1"/>
    <col min="28" max="28" width="5.5703125" customWidth="1"/>
    <col min="29" max="29" width="6.28515625" customWidth="1"/>
    <col min="30" max="31" width="5.42578125" customWidth="1"/>
    <col min="32" max="32" width="6.28515625" customWidth="1"/>
    <col min="33" max="33" width="25.5703125" customWidth="1"/>
    <col min="34" max="34" width="3.28515625" customWidth="1"/>
  </cols>
  <sheetData>
    <row r="1" spans="1:33" ht="18">
      <c r="A1" s="2177" t="s">
        <v>972</v>
      </c>
      <c r="B1" s="2177"/>
      <c r="C1" s="2177"/>
      <c r="D1" s="2177"/>
      <c r="E1" s="2177"/>
      <c r="F1" s="2177"/>
      <c r="G1" s="2178"/>
      <c r="H1" s="2177"/>
      <c r="I1" s="2177"/>
      <c r="J1" s="2177"/>
      <c r="K1" s="2177"/>
      <c r="L1" s="2177"/>
      <c r="M1" s="2177"/>
      <c r="N1" s="2177"/>
      <c r="O1" s="2177"/>
      <c r="P1" s="2177"/>
      <c r="Q1" s="2177"/>
      <c r="R1" s="2177"/>
      <c r="S1" s="2177"/>
      <c r="T1" s="2177"/>
      <c r="U1" s="2177"/>
      <c r="V1" s="2177"/>
      <c r="W1" s="2177"/>
      <c r="X1" s="2177"/>
      <c r="Y1" s="2177"/>
      <c r="Z1" s="2177"/>
      <c r="AA1" s="2177"/>
      <c r="AB1" s="2177"/>
      <c r="AC1" s="2177"/>
      <c r="AD1" s="2177"/>
      <c r="AE1" s="2177"/>
      <c r="AF1" s="2177"/>
      <c r="AG1" s="2177"/>
    </row>
    <row r="2" spans="1:33" ht="18.75" thickBot="1">
      <c r="A2" s="403"/>
      <c r="B2" s="404"/>
      <c r="C2" s="405"/>
      <c r="D2" s="406"/>
      <c r="E2" s="407"/>
      <c r="F2" s="2179"/>
      <c r="G2" s="2179"/>
      <c r="H2" s="2179"/>
      <c r="I2" s="2180" t="s">
        <v>138</v>
      </c>
      <c r="J2" s="2180"/>
      <c r="K2" s="2180"/>
      <c r="L2" s="2180"/>
      <c r="M2" s="2180"/>
      <c r="N2" s="2180"/>
      <c r="O2" s="2180"/>
      <c r="P2" s="2180"/>
      <c r="Q2" s="2180"/>
      <c r="R2" s="403"/>
      <c r="S2" s="408"/>
      <c r="T2" s="408"/>
      <c r="U2" s="409"/>
      <c r="V2" s="409"/>
      <c r="W2" s="409"/>
      <c r="X2" s="403"/>
      <c r="Y2" s="403"/>
      <c r="Z2" s="410"/>
      <c r="AA2" s="411"/>
      <c r="AB2" s="403"/>
      <c r="AC2" s="410"/>
      <c r="AD2" s="403"/>
      <c r="AE2" s="409"/>
      <c r="AF2" s="403"/>
      <c r="AG2" s="409"/>
    </row>
    <row r="3" spans="1:33" ht="38.25">
      <c r="A3" s="2181" t="s">
        <v>139</v>
      </c>
      <c r="B3" s="2183" t="s">
        <v>140</v>
      </c>
      <c r="C3" s="2183" t="s">
        <v>141</v>
      </c>
      <c r="D3" s="2185" t="s">
        <v>142</v>
      </c>
      <c r="E3" s="2187" t="s">
        <v>143</v>
      </c>
      <c r="F3" s="2187"/>
      <c r="G3" s="2188" t="s">
        <v>70</v>
      </c>
      <c r="H3" s="2187" t="s">
        <v>144</v>
      </c>
      <c r="I3" s="2187" t="s">
        <v>145</v>
      </c>
      <c r="J3" s="2191" t="s">
        <v>146</v>
      </c>
      <c r="K3" s="418" t="s">
        <v>147</v>
      </c>
      <c r="L3" s="419" t="s">
        <v>148</v>
      </c>
      <c r="M3" s="419" t="s">
        <v>149</v>
      </c>
      <c r="N3" s="420" t="s">
        <v>150</v>
      </c>
      <c r="O3" s="421" t="s">
        <v>151</v>
      </c>
      <c r="P3" s="1843" t="s">
        <v>152</v>
      </c>
      <c r="Q3" s="1843" t="s">
        <v>153</v>
      </c>
      <c r="R3" s="1843" t="s">
        <v>154</v>
      </c>
      <c r="S3" s="422" t="s">
        <v>155</v>
      </c>
      <c r="T3" s="423" t="s">
        <v>156</v>
      </c>
      <c r="U3" s="1843" t="s">
        <v>157</v>
      </c>
      <c r="V3" s="1843" t="s">
        <v>158</v>
      </c>
      <c r="W3" s="1843" t="s">
        <v>159</v>
      </c>
      <c r="X3" s="2193" t="s">
        <v>160</v>
      </c>
      <c r="Y3" s="2194"/>
      <c r="Z3" s="2195" t="s">
        <v>161</v>
      </c>
      <c r="AA3" s="2196"/>
      <c r="AB3" s="2197" t="s">
        <v>2</v>
      </c>
      <c r="AC3" s="2198"/>
      <c r="AD3" s="2198"/>
      <c r="AE3" s="2198"/>
      <c r="AF3" s="2198"/>
      <c r="AG3" s="2199"/>
    </row>
    <row r="4" spans="1:33" ht="48.75" customHeight="1" thickBot="1">
      <c r="A4" s="2182"/>
      <c r="B4" s="2184"/>
      <c r="C4" s="2184"/>
      <c r="D4" s="2186"/>
      <c r="E4" s="1842" t="s">
        <v>162</v>
      </c>
      <c r="F4" s="1842" t="s">
        <v>163</v>
      </c>
      <c r="G4" s="2189"/>
      <c r="H4" s="2190"/>
      <c r="I4" s="2190"/>
      <c r="J4" s="2192"/>
      <c r="K4" s="424" t="s">
        <v>164</v>
      </c>
      <c r="L4" s="425" t="s">
        <v>165</v>
      </c>
      <c r="M4" s="425" t="s">
        <v>165</v>
      </c>
      <c r="N4" s="426" t="s">
        <v>166</v>
      </c>
      <c r="O4" s="412" t="s">
        <v>167</v>
      </c>
      <c r="P4" s="413" t="s">
        <v>167</v>
      </c>
      <c r="Q4" s="413" t="s">
        <v>167</v>
      </c>
      <c r="R4" s="413" t="s">
        <v>167</v>
      </c>
      <c r="S4" s="575" t="s">
        <v>167</v>
      </c>
      <c r="T4" s="427" t="s">
        <v>168</v>
      </c>
      <c r="U4" s="413" t="s">
        <v>167</v>
      </c>
      <c r="V4" s="413" t="s">
        <v>167</v>
      </c>
      <c r="W4" s="427" t="s">
        <v>169</v>
      </c>
      <c r="X4" s="428" t="s">
        <v>170</v>
      </c>
      <c r="Y4" s="429" t="s">
        <v>171</v>
      </c>
      <c r="Z4" s="430" t="s">
        <v>172</v>
      </c>
      <c r="AA4" s="431" t="s">
        <v>173</v>
      </c>
      <c r="AB4" s="432" t="s">
        <v>174</v>
      </c>
      <c r="AC4" s="433" t="s">
        <v>175</v>
      </c>
      <c r="AD4" s="433" t="s">
        <v>176</v>
      </c>
      <c r="AE4" s="433" t="s">
        <v>177</v>
      </c>
      <c r="AF4" s="433" t="s">
        <v>178</v>
      </c>
      <c r="AG4" s="434" t="s">
        <v>179</v>
      </c>
    </row>
    <row r="5" spans="1:33" ht="17.25" customHeight="1" thickBot="1">
      <c r="A5" s="435"/>
      <c r="B5" s="436"/>
      <c r="C5" s="436"/>
      <c r="D5" s="437"/>
      <c r="E5" s="438"/>
      <c r="F5" s="438"/>
      <c r="G5" s="414"/>
      <c r="H5" s="438"/>
      <c r="I5" s="438"/>
      <c r="J5" s="439"/>
      <c r="K5" s="440"/>
      <c r="L5" s="440"/>
      <c r="M5" s="441"/>
      <c r="N5" s="442"/>
      <c r="O5" s="415"/>
      <c r="P5" s="416"/>
      <c r="Q5" s="416"/>
      <c r="R5" s="416"/>
      <c r="S5" s="416"/>
      <c r="T5" s="443"/>
      <c r="U5" s="416"/>
      <c r="V5" s="416"/>
      <c r="W5" s="443"/>
      <c r="X5" s="444"/>
      <c r="Y5" s="445"/>
      <c r="Z5" s="446"/>
      <c r="AA5" s="447"/>
      <c r="AB5" s="448"/>
      <c r="AC5" s="449"/>
      <c r="AD5" s="449"/>
      <c r="AE5" s="449"/>
      <c r="AF5" s="449"/>
      <c r="AG5" s="450"/>
    </row>
    <row r="6" spans="1:33" s="18" customFormat="1" ht="27.95" customHeight="1">
      <c r="A6" s="1781" t="s">
        <v>180</v>
      </c>
      <c r="B6" s="1302" t="s">
        <v>181</v>
      </c>
      <c r="C6" s="1302" t="s">
        <v>182</v>
      </c>
      <c r="D6" s="1317"/>
      <c r="E6" s="1318" t="s">
        <v>200</v>
      </c>
      <c r="F6" s="1318" t="s">
        <v>973</v>
      </c>
      <c r="G6" s="1294"/>
      <c r="H6" s="1860" t="s">
        <v>725</v>
      </c>
      <c r="I6" s="1860" t="s">
        <v>201</v>
      </c>
      <c r="J6" s="948" t="s">
        <v>187</v>
      </c>
      <c r="K6" s="1295">
        <v>16800</v>
      </c>
      <c r="L6" s="1295">
        <v>16800</v>
      </c>
      <c r="M6" s="1712">
        <v>16800</v>
      </c>
      <c r="N6" s="1865">
        <f t="shared" ref="N6:N11" si="0">K6-M6</f>
        <v>0</v>
      </c>
      <c r="O6" s="1297"/>
      <c r="P6" s="1297"/>
      <c r="Q6" s="1297"/>
      <c r="R6" s="1297"/>
      <c r="S6" s="1297"/>
      <c r="T6" s="1298"/>
      <c r="U6" s="1296"/>
      <c r="V6" s="1297"/>
      <c r="W6" s="1298"/>
      <c r="X6" s="1299"/>
      <c r="Y6" s="1299"/>
      <c r="Z6" s="1245">
        <v>100</v>
      </c>
      <c r="AA6" s="1867">
        <v>100</v>
      </c>
      <c r="AB6" s="1869">
        <v>1</v>
      </c>
      <c r="AC6" s="1869"/>
      <c r="AD6" s="1869"/>
      <c r="AE6" s="1869"/>
      <c r="AF6" s="1869"/>
      <c r="AG6" s="1305" t="s">
        <v>974</v>
      </c>
    </row>
    <row r="7" spans="1:33" s="279" customFormat="1" ht="27.95" customHeight="1">
      <c r="A7" s="1875" t="s">
        <v>180</v>
      </c>
      <c r="B7" s="1303" t="s">
        <v>181</v>
      </c>
      <c r="C7" s="1303" t="s">
        <v>182</v>
      </c>
      <c r="D7" s="1319"/>
      <c r="E7" s="1897" t="s">
        <v>197</v>
      </c>
      <c r="F7" s="1897" t="s">
        <v>975</v>
      </c>
      <c r="G7" s="1208">
        <v>53</v>
      </c>
      <c r="H7" s="1861" t="s">
        <v>725</v>
      </c>
      <c r="I7" s="1861" t="s">
        <v>976</v>
      </c>
      <c r="J7" s="1269" t="s">
        <v>187</v>
      </c>
      <c r="K7" s="1981">
        <v>10000</v>
      </c>
      <c r="L7" s="1981">
        <v>10000</v>
      </c>
      <c r="M7" s="1921">
        <v>10000</v>
      </c>
      <c r="N7" s="1866">
        <f t="shared" si="0"/>
        <v>0</v>
      </c>
      <c r="O7" s="1185"/>
      <c r="P7" s="1185"/>
      <c r="Q7" s="1185"/>
      <c r="R7" s="787">
        <v>1</v>
      </c>
      <c r="S7" s="1185"/>
      <c r="T7" s="1951"/>
      <c r="U7" s="787"/>
      <c r="V7" s="1185"/>
      <c r="W7" s="1951"/>
      <c r="X7" s="1249"/>
      <c r="Y7" s="1249"/>
      <c r="Z7" s="1950">
        <v>100</v>
      </c>
      <c r="AA7" s="1868">
        <v>100</v>
      </c>
      <c r="AB7" s="1870">
        <v>1</v>
      </c>
      <c r="AC7" s="1870"/>
      <c r="AD7" s="1870"/>
      <c r="AE7" s="1870"/>
      <c r="AF7" s="1870"/>
      <c r="AG7" s="1920"/>
    </row>
    <row r="8" spans="1:33" s="279" customFormat="1" ht="27.95" customHeight="1">
      <c r="A8" s="1875" t="s">
        <v>180</v>
      </c>
      <c r="B8" s="1303" t="s">
        <v>181</v>
      </c>
      <c r="C8" s="1303" t="s">
        <v>182</v>
      </c>
      <c r="D8" s="1319"/>
      <c r="E8" s="1859" t="s">
        <v>977</v>
      </c>
      <c r="F8" s="1859" t="s">
        <v>978</v>
      </c>
      <c r="G8" s="1208">
        <v>47</v>
      </c>
      <c r="H8" s="1861" t="s">
        <v>725</v>
      </c>
      <c r="I8" s="1861" t="s">
        <v>976</v>
      </c>
      <c r="J8" s="1269" t="s">
        <v>187</v>
      </c>
      <c r="K8" s="1863">
        <v>5000</v>
      </c>
      <c r="L8" s="1863">
        <v>5000</v>
      </c>
      <c r="M8" s="1921">
        <v>5000</v>
      </c>
      <c r="N8" s="1866">
        <f t="shared" si="0"/>
        <v>0</v>
      </c>
      <c r="O8" s="1185"/>
      <c r="P8" s="1185"/>
      <c r="Q8" s="1185"/>
      <c r="R8" s="987">
        <v>0.5</v>
      </c>
      <c r="S8" s="1185"/>
      <c r="T8" s="1951"/>
      <c r="U8" s="787"/>
      <c r="V8" s="1185"/>
      <c r="W8" s="1951"/>
      <c r="X8" s="1249"/>
      <c r="Y8" s="1249"/>
      <c r="Z8" s="1950">
        <v>100</v>
      </c>
      <c r="AA8" s="1868">
        <v>100</v>
      </c>
      <c r="AB8" s="1870">
        <v>1</v>
      </c>
      <c r="AC8" s="1870"/>
      <c r="AD8" s="1870"/>
      <c r="AE8" s="1870"/>
      <c r="AF8" s="1870"/>
      <c r="AG8" s="1920"/>
    </row>
    <row r="9" spans="1:33" s="279" customFormat="1" ht="27.95" customHeight="1">
      <c r="A9" s="1875" t="s">
        <v>180</v>
      </c>
      <c r="B9" s="1303" t="s">
        <v>181</v>
      </c>
      <c r="C9" s="1303" t="s">
        <v>182</v>
      </c>
      <c r="D9" s="1319"/>
      <c r="E9" s="1859" t="s">
        <v>194</v>
      </c>
      <c r="F9" s="1859" t="s">
        <v>979</v>
      </c>
      <c r="G9" s="1208">
        <v>57</v>
      </c>
      <c r="H9" s="1861" t="s">
        <v>725</v>
      </c>
      <c r="I9" s="1861" t="s">
        <v>976</v>
      </c>
      <c r="J9" s="1269" t="s">
        <v>187</v>
      </c>
      <c r="K9" s="1863">
        <v>10000</v>
      </c>
      <c r="L9" s="1863">
        <v>10000</v>
      </c>
      <c r="M9" s="1921">
        <v>10000</v>
      </c>
      <c r="N9" s="1866">
        <f t="shared" si="0"/>
        <v>0</v>
      </c>
      <c r="O9" s="1185"/>
      <c r="P9" s="1185"/>
      <c r="Q9" s="1185"/>
      <c r="R9" s="987">
        <v>1</v>
      </c>
      <c r="S9" s="1185"/>
      <c r="T9" s="1951"/>
      <c r="U9" s="787"/>
      <c r="V9" s="1185"/>
      <c r="W9" s="1951"/>
      <c r="X9" s="1249"/>
      <c r="Y9" s="1249"/>
      <c r="Z9" s="1950">
        <v>100</v>
      </c>
      <c r="AA9" s="1868">
        <v>100</v>
      </c>
      <c r="AB9" s="1870">
        <v>1</v>
      </c>
      <c r="AC9" s="1870"/>
      <c r="AD9" s="1870"/>
      <c r="AE9" s="1870"/>
      <c r="AF9" s="1870"/>
      <c r="AG9" s="1920"/>
    </row>
    <row r="10" spans="1:33" s="279" customFormat="1" ht="27.95" customHeight="1">
      <c r="A10" s="1875" t="s">
        <v>180</v>
      </c>
      <c r="B10" s="1303" t="s">
        <v>181</v>
      </c>
      <c r="C10" s="1303" t="s">
        <v>182</v>
      </c>
      <c r="D10" s="1319"/>
      <c r="E10" s="1859" t="s">
        <v>188</v>
      </c>
      <c r="F10" s="1859" t="s">
        <v>980</v>
      </c>
      <c r="G10" s="1208">
        <v>61</v>
      </c>
      <c r="H10" s="1861" t="s">
        <v>725</v>
      </c>
      <c r="I10" s="1861" t="s">
        <v>976</v>
      </c>
      <c r="J10" s="1269" t="s">
        <v>187</v>
      </c>
      <c r="K10" s="1863">
        <v>5000</v>
      </c>
      <c r="L10" s="1863">
        <v>5000</v>
      </c>
      <c r="M10" s="1921">
        <v>5000</v>
      </c>
      <c r="N10" s="1866">
        <f t="shared" si="0"/>
        <v>0</v>
      </c>
      <c r="O10" s="1185"/>
      <c r="P10" s="1185"/>
      <c r="Q10" s="1185"/>
      <c r="R10" s="987">
        <v>0.5</v>
      </c>
      <c r="S10" s="1185"/>
      <c r="T10" s="1951"/>
      <c r="U10" s="787"/>
      <c r="V10" s="1185"/>
      <c r="W10" s="1951"/>
      <c r="X10" s="1249"/>
      <c r="Y10" s="1249"/>
      <c r="Z10" s="1950">
        <v>100</v>
      </c>
      <c r="AA10" s="1868">
        <v>100</v>
      </c>
      <c r="AB10" s="1870">
        <v>1</v>
      </c>
      <c r="AC10" s="1870"/>
      <c r="AD10" s="1870"/>
      <c r="AE10" s="1870"/>
      <c r="AF10" s="1870"/>
      <c r="AG10" s="1920"/>
    </row>
    <row r="11" spans="1:33" s="279" customFormat="1" ht="27.95" customHeight="1">
      <c r="A11" s="1875" t="s">
        <v>180</v>
      </c>
      <c r="B11" s="1303" t="s">
        <v>181</v>
      </c>
      <c r="C11" s="1303" t="s">
        <v>182</v>
      </c>
      <c r="D11" s="1319"/>
      <c r="E11" s="1859" t="s">
        <v>981</v>
      </c>
      <c r="F11" s="1859" t="s">
        <v>982</v>
      </c>
      <c r="G11" s="1208">
        <v>27</v>
      </c>
      <c r="H11" s="1861" t="s">
        <v>725</v>
      </c>
      <c r="I11" s="1861" t="s">
        <v>976</v>
      </c>
      <c r="J11" s="1269" t="s">
        <v>187</v>
      </c>
      <c r="K11" s="1863">
        <v>11671.2</v>
      </c>
      <c r="L11" s="1863">
        <v>11671.2</v>
      </c>
      <c r="M11" s="1921">
        <v>11671.2</v>
      </c>
      <c r="N11" s="1866">
        <f t="shared" si="0"/>
        <v>0</v>
      </c>
      <c r="O11" s="1185"/>
      <c r="P11" s="1185"/>
      <c r="Q11" s="1185"/>
      <c r="R11" s="987">
        <v>1.5</v>
      </c>
      <c r="S11" s="1185"/>
      <c r="T11" s="1951"/>
      <c r="U11" s="787"/>
      <c r="V11" s="1185"/>
      <c r="W11" s="1951"/>
      <c r="X11" s="1249"/>
      <c r="Y11" s="1249"/>
      <c r="Z11" s="1950">
        <v>100</v>
      </c>
      <c r="AA11" s="1868">
        <v>100</v>
      </c>
      <c r="AB11" s="1870">
        <v>1</v>
      </c>
      <c r="AC11" s="1870"/>
      <c r="AD11" s="1870"/>
      <c r="AE11" s="1870"/>
      <c r="AF11" s="1870"/>
      <c r="AG11" s="1920"/>
    </row>
    <row r="12" spans="1:33" s="279" customFormat="1" ht="27.95" customHeight="1">
      <c r="A12" s="1875" t="s">
        <v>180</v>
      </c>
      <c r="B12" s="1897" t="s">
        <v>181</v>
      </c>
      <c r="C12" s="1897" t="s">
        <v>199</v>
      </c>
      <c r="D12" s="1038"/>
      <c r="E12" s="1897" t="s">
        <v>983</v>
      </c>
      <c r="F12" s="1897" t="s">
        <v>984</v>
      </c>
      <c r="G12" s="1847">
        <v>63</v>
      </c>
      <c r="H12" s="1861" t="s">
        <v>205</v>
      </c>
      <c r="I12" s="1861" t="s">
        <v>985</v>
      </c>
      <c r="J12" s="1269" t="s">
        <v>563</v>
      </c>
      <c r="K12" s="1981">
        <v>25000</v>
      </c>
      <c r="L12" s="1981">
        <v>25000</v>
      </c>
      <c r="M12" s="1694">
        <v>25000</v>
      </c>
      <c r="N12" s="1850">
        <f>K12-M12</f>
        <v>0</v>
      </c>
      <c r="O12" s="998"/>
      <c r="P12" s="998"/>
      <c r="Q12" s="998"/>
      <c r="R12" s="998"/>
      <c r="S12" s="998"/>
      <c r="T12" s="1984">
        <v>1000</v>
      </c>
      <c r="U12" s="1006"/>
      <c r="V12" s="998"/>
      <c r="W12" s="998"/>
      <c r="X12" s="998"/>
      <c r="Y12" s="998"/>
      <c r="Z12" s="1315">
        <v>100</v>
      </c>
      <c r="AA12" s="1315">
        <v>100</v>
      </c>
      <c r="AB12" s="1005">
        <v>1</v>
      </c>
      <c r="AC12" s="1005"/>
      <c r="AD12" s="1005"/>
      <c r="AE12" s="1005"/>
      <c r="AF12" s="1005"/>
      <c r="AG12" s="1053"/>
    </row>
    <row r="13" spans="1:33" s="279" customFormat="1" ht="27.95" customHeight="1">
      <c r="A13" s="1875" t="s">
        <v>180</v>
      </c>
      <c r="B13" s="1897" t="s">
        <v>181</v>
      </c>
      <c r="C13" s="1897" t="s">
        <v>199</v>
      </c>
      <c r="D13" s="1038"/>
      <c r="E13" s="1897" t="s">
        <v>986</v>
      </c>
      <c r="F13" s="1897" t="s">
        <v>987</v>
      </c>
      <c r="G13" s="1847">
        <v>25</v>
      </c>
      <c r="H13" s="1861" t="s">
        <v>205</v>
      </c>
      <c r="I13" s="1861" t="s">
        <v>985</v>
      </c>
      <c r="J13" s="1269" t="s">
        <v>563</v>
      </c>
      <c r="K13" s="1981">
        <v>20000</v>
      </c>
      <c r="L13" s="1981">
        <v>20000</v>
      </c>
      <c r="M13" s="1694">
        <v>20000</v>
      </c>
      <c r="N13" s="1850">
        <f>K13-M13</f>
        <v>0</v>
      </c>
      <c r="O13" s="998"/>
      <c r="P13" s="998"/>
      <c r="Q13" s="998"/>
      <c r="R13" s="998"/>
      <c r="S13" s="998"/>
      <c r="T13" s="1183">
        <v>800</v>
      </c>
      <c r="U13" s="1006"/>
      <c r="V13" s="998"/>
      <c r="W13" s="998"/>
      <c r="X13" s="998"/>
      <c r="Y13" s="998"/>
      <c r="Z13" s="1315">
        <v>100</v>
      </c>
      <c r="AA13" s="1315">
        <v>100</v>
      </c>
      <c r="AB13" s="1005">
        <v>1</v>
      </c>
      <c r="AC13" s="1005"/>
      <c r="AD13" s="1005"/>
      <c r="AE13" s="1005"/>
      <c r="AF13" s="1005"/>
      <c r="AG13" s="1053"/>
    </row>
    <row r="14" spans="1:33" s="279" customFormat="1" ht="27.95" customHeight="1">
      <c r="A14" s="1875" t="s">
        <v>180</v>
      </c>
      <c r="B14" s="1897" t="s">
        <v>181</v>
      </c>
      <c r="C14" s="1897" t="s">
        <v>199</v>
      </c>
      <c r="D14" s="1038"/>
      <c r="E14" s="1859" t="s">
        <v>200</v>
      </c>
      <c r="F14" s="1859" t="s">
        <v>200</v>
      </c>
      <c r="G14" s="1184"/>
      <c r="H14" s="1861" t="s">
        <v>725</v>
      </c>
      <c r="I14" s="1861" t="s">
        <v>976</v>
      </c>
      <c r="J14" s="1269" t="s">
        <v>187</v>
      </c>
      <c r="K14" s="1863">
        <v>20000</v>
      </c>
      <c r="L14" s="1981">
        <v>20000</v>
      </c>
      <c r="M14" s="1694">
        <v>20000</v>
      </c>
      <c r="N14" s="1850">
        <f>K14-M14</f>
        <v>0</v>
      </c>
      <c r="O14" s="998"/>
      <c r="P14" s="998"/>
      <c r="Q14" s="998"/>
      <c r="R14" s="987">
        <v>2.7</v>
      </c>
      <c r="S14" s="998"/>
      <c r="T14" s="998"/>
      <c r="U14" s="1006"/>
      <c r="V14" s="998"/>
      <c r="W14" s="998"/>
      <c r="X14" s="998"/>
      <c r="Y14" s="998"/>
      <c r="Z14" s="1315">
        <v>100</v>
      </c>
      <c r="AA14" s="1315">
        <v>100</v>
      </c>
      <c r="AB14" s="1005">
        <v>1</v>
      </c>
      <c r="AC14" s="1005"/>
      <c r="AD14" s="1005"/>
      <c r="AE14" s="1005"/>
      <c r="AF14" s="1005"/>
      <c r="AG14" s="1053"/>
    </row>
    <row r="15" spans="1:33" s="169" customFormat="1" ht="27.95" customHeight="1">
      <c r="A15" s="1875" t="s">
        <v>9</v>
      </c>
      <c r="B15" s="1897" t="s">
        <v>181</v>
      </c>
      <c r="C15" s="1897" t="s">
        <v>199</v>
      </c>
      <c r="D15" s="1038"/>
      <c r="E15" s="1859" t="s">
        <v>200</v>
      </c>
      <c r="F15" s="1859" t="s">
        <v>200</v>
      </c>
      <c r="G15" s="1184"/>
      <c r="H15" s="1861" t="s">
        <v>725</v>
      </c>
      <c r="I15" s="1861" t="s">
        <v>201</v>
      </c>
      <c r="J15" s="1269" t="s">
        <v>187</v>
      </c>
      <c r="K15" s="1863">
        <v>8354.2000000000007</v>
      </c>
      <c r="L15" s="1981">
        <v>8354.2000000000007</v>
      </c>
      <c r="M15" s="1694">
        <v>8354.2000000000007</v>
      </c>
      <c r="N15" s="1850">
        <f>K15-M15</f>
        <v>0</v>
      </c>
      <c r="O15" s="998"/>
      <c r="P15" s="998"/>
      <c r="Q15" s="998"/>
      <c r="R15" s="987"/>
      <c r="S15" s="998"/>
      <c r="T15" s="998"/>
      <c r="U15" s="1006"/>
      <c r="V15" s="998"/>
      <c r="W15" s="998"/>
      <c r="X15" s="998"/>
      <c r="Y15" s="998"/>
      <c r="Z15" s="1315">
        <v>100</v>
      </c>
      <c r="AA15" s="1315">
        <v>100</v>
      </c>
      <c r="AB15" s="1005">
        <v>1</v>
      </c>
      <c r="AC15" s="1005"/>
      <c r="AD15" s="1005"/>
      <c r="AE15" s="1005"/>
      <c r="AF15" s="1005"/>
      <c r="AG15" s="1053" t="s">
        <v>588</v>
      </c>
    </row>
    <row r="16" spans="1:33" s="169" customFormat="1" ht="27.95" customHeight="1">
      <c r="A16" s="1875" t="s">
        <v>180</v>
      </c>
      <c r="B16" s="1883" t="s">
        <v>181</v>
      </c>
      <c r="C16" s="1034" t="s">
        <v>210</v>
      </c>
      <c r="D16" s="1034"/>
      <c r="E16" s="1529" t="s">
        <v>988</v>
      </c>
      <c r="F16" s="1529" t="s">
        <v>989</v>
      </c>
      <c r="G16" s="1847">
        <v>277</v>
      </c>
      <c r="H16" s="1861" t="s">
        <v>725</v>
      </c>
      <c r="I16" s="1881" t="s">
        <v>990</v>
      </c>
      <c r="J16" s="1518" t="s">
        <v>187</v>
      </c>
      <c r="K16" s="1015">
        <v>280000</v>
      </c>
      <c r="L16" s="1015">
        <v>280000</v>
      </c>
      <c r="M16" s="1694">
        <v>280000</v>
      </c>
      <c r="N16" s="1850">
        <f>K16-M16</f>
        <v>0</v>
      </c>
      <c r="O16" s="789"/>
      <c r="P16" s="789"/>
      <c r="Q16" s="789"/>
      <c r="R16" s="788">
        <v>16</v>
      </c>
      <c r="S16" s="789"/>
      <c r="T16" s="789"/>
      <c r="U16" s="787"/>
      <c r="V16" s="1881"/>
      <c r="W16" s="789"/>
      <c r="X16" s="789"/>
      <c r="Y16" s="789"/>
      <c r="Z16" s="1885">
        <v>100</v>
      </c>
      <c r="AA16" s="1885">
        <v>100</v>
      </c>
      <c r="AB16" s="1885">
        <v>1</v>
      </c>
      <c r="AC16" s="1885"/>
      <c r="AD16" s="1885"/>
      <c r="AE16" s="1885"/>
      <c r="AF16" s="1885"/>
      <c r="AG16" s="319"/>
    </row>
    <row r="17" spans="1:33" s="169" customFormat="1" ht="27.95" customHeight="1">
      <c r="A17" s="1875" t="s">
        <v>180</v>
      </c>
      <c r="B17" s="1883" t="s">
        <v>181</v>
      </c>
      <c r="C17" s="1034" t="s">
        <v>210</v>
      </c>
      <c r="D17" s="1034"/>
      <c r="E17" s="1072" t="s">
        <v>991</v>
      </c>
      <c r="F17" s="1072" t="s">
        <v>991</v>
      </c>
      <c r="G17" s="793">
        <v>129</v>
      </c>
      <c r="H17" s="1861" t="s">
        <v>725</v>
      </c>
      <c r="I17" s="1861" t="s">
        <v>976</v>
      </c>
      <c r="J17" s="1260" t="s">
        <v>187</v>
      </c>
      <c r="K17" s="1261">
        <v>50000</v>
      </c>
      <c r="L17" s="1981">
        <v>50000</v>
      </c>
      <c r="M17" s="1694">
        <v>50000</v>
      </c>
      <c r="N17" s="1850">
        <f t="shared" ref="N17:N24" si="1">K17-M17</f>
        <v>0</v>
      </c>
      <c r="O17" s="789"/>
      <c r="P17" s="789"/>
      <c r="Q17" s="789"/>
      <c r="R17" s="787">
        <v>5</v>
      </c>
      <c r="S17" s="789"/>
      <c r="T17" s="789"/>
      <c r="U17" s="787"/>
      <c r="V17" s="788"/>
      <c r="W17" s="789"/>
      <c r="X17" s="789"/>
      <c r="Y17" s="789"/>
      <c r="Z17" s="1885">
        <v>100</v>
      </c>
      <c r="AA17" s="1885">
        <v>100</v>
      </c>
      <c r="AB17" s="1885">
        <v>1</v>
      </c>
      <c r="AC17" s="1621"/>
      <c r="AD17" s="1885"/>
      <c r="AE17" s="1885"/>
      <c r="AF17" s="1885"/>
      <c r="AG17" s="319"/>
    </row>
    <row r="18" spans="1:33" s="169" customFormat="1" ht="27.95" customHeight="1">
      <c r="A18" s="1875" t="s">
        <v>180</v>
      </c>
      <c r="B18" s="1883" t="s">
        <v>181</v>
      </c>
      <c r="C18" s="1034" t="s">
        <v>210</v>
      </c>
      <c r="D18" s="1034"/>
      <c r="E18" s="1072" t="s">
        <v>992</v>
      </c>
      <c r="F18" s="1072" t="s">
        <v>992</v>
      </c>
      <c r="G18" s="1847">
        <v>39</v>
      </c>
      <c r="H18" s="1861" t="s">
        <v>725</v>
      </c>
      <c r="I18" s="1861" t="s">
        <v>976</v>
      </c>
      <c r="J18" s="1260" t="s">
        <v>187</v>
      </c>
      <c r="K18" s="1261">
        <v>30000</v>
      </c>
      <c r="L18" s="1981">
        <v>30000</v>
      </c>
      <c r="M18" s="1694">
        <v>30000</v>
      </c>
      <c r="N18" s="1850">
        <f t="shared" si="1"/>
        <v>0</v>
      </c>
      <c r="O18" s="789"/>
      <c r="P18" s="789"/>
      <c r="Q18" s="789"/>
      <c r="R18" s="787">
        <v>3</v>
      </c>
      <c r="S18" s="789"/>
      <c r="T18" s="789"/>
      <c r="U18" s="789"/>
      <c r="V18" s="788"/>
      <c r="W18" s="789"/>
      <c r="X18" s="791"/>
      <c r="Y18" s="789"/>
      <c r="Z18" s="1885">
        <v>100</v>
      </c>
      <c r="AA18" s="1885">
        <v>100</v>
      </c>
      <c r="AB18" s="1885">
        <v>1</v>
      </c>
      <c r="AC18" s="1885"/>
      <c r="AD18" s="1885"/>
      <c r="AE18" s="1885"/>
      <c r="AF18" s="1885"/>
      <c r="AG18" s="319"/>
    </row>
    <row r="19" spans="1:33" s="169" customFormat="1" ht="27.95" customHeight="1">
      <c r="A19" s="1875" t="s">
        <v>180</v>
      </c>
      <c r="B19" s="1883" t="s">
        <v>181</v>
      </c>
      <c r="C19" s="1034" t="s">
        <v>210</v>
      </c>
      <c r="D19" s="1034"/>
      <c r="E19" s="1072" t="s">
        <v>993</v>
      </c>
      <c r="F19" s="1072" t="s">
        <v>993</v>
      </c>
      <c r="G19" s="1847">
        <v>207</v>
      </c>
      <c r="H19" s="1861" t="s">
        <v>725</v>
      </c>
      <c r="I19" s="1861" t="s">
        <v>976</v>
      </c>
      <c r="J19" s="1260" t="s">
        <v>187</v>
      </c>
      <c r="K19" s="1261">
        <v>40000</v>
      </c>
      <c r="L19" s="1863">
        <v>40000</v>
      </c>
      <c r="M19" s="1944">
        <v>40000</v>
      </c>
      <c r="N19" s="1850">
        <f t="shared" si="1"/>
        <v>0</v>
      </c>
      <c r="O19" s="789"/>
      <c r="P19" s="789"/>
      <c r="Q19" s="789"/>
      <c r="R19" s="787">
        <v>4</v>
      </c>
      <c r="S19" s="789"/>
      <c r="T19" s="789"/>
      <c r="U19" s="789"/>
      <c r="V19" s="788"/>
      <c r="W19" s="789"/>
      <c r="X19" s="791"/>
      <c r="Y19" s="789"/>
      <c r="Z19" s="1885">
        <v>100</v>
      </c>
      <c r="AA19" s="1885">
        <v>100</v>
      </c>
      <c r="AB19" s="1885">
        <v>1</v>
      </c>
      <c r="AC19" s="1885"/>
      <c r="AD19" s="1885"/>
      <c r="AE19" s="1885"/>
      <c r="AF19" s="1885"/>
      <c r="AG19" s="319"/>
    </row>
    <row r="20" spans="1:33" s="169" customFormat="1" ht="27.95" customHeight="1">
      <c r="A20" s="1875" t="s">
        <v>180</v>
      </c>
      <c r="B20" s="1883" t="s">
        <v>181</v>
      </c>
      <c r="C20" s="1034" t="s">
        <v>210</v>
      </c>
      <c r="D20" s="1034"/>
      <c r="E20" s="1072" t="s">
        <v>994</v>
      </c>
      <c r="F20" s="1072" t="s">
        <v>994</v>
      </c>
      <c r="G20" s="1847">
        <v>57</v>
      </c>
      <c r="H20" s="1861" t="s">
        <v>725</v>
      </c>
      <c r="I20" s="1861" t="s">
        <v>976</v>
      </c>
      <c r="J20" s="1260" t="s">
        <v>187</v>
      </c>
      <c r="K20" s="1261">
        <v>30000</v>
      </c>
      <c r="L20" s="1863">
        <v>30000</v>
      </c>
      <c r="M20" s="1944">
        <v>30000</v>
      </c>
      <c r="N20" s="1850">
        <f t="shared" si="1"/>
        <v>0</v>
      </c>
      <c r="O20" s="789"/>
      <c r="P20" s="789"/>
      <c r="Q20" s="789"/>
      <c r="R20" s="787">
        <v>3</v>
      </c>
      <c r="S20" s="789"/>
      <c r="T20" s="789"/>
      <c r="U20" s="789"/>
      <c r="V20" s="788"/>
      <c r="W20" s="789"/>
      <c r="X20" s="791"/>
      <c r="Y20" s="789"/>
      <c r="Z20" s="1885">
        <v>100</v>
      </c>
      <c r="AA20" s="1885">
        <v>100</v>
      </c>
      <c r="AB20" s="1885">
        <v>1</v>
      </c>
      <c r="AC20" s="1885"/>
      <c r="AD20" s="1885"/>
      <c r="AE20" s="1885"/>
      <c r="AF20" s="1885"/>
      <c r="AG20" s="319"/>
    </row>
    <row r="21" spans="1:33" s="169" customFormat="1" ht="27.95" customHeight="1">
      <c r="A21" s="1875" t="s">
        <v>180</v>
      </c>
      <c r="B21" s="1883" t="s">
        <v>181</v>
      </c>
      <c r="C21" s="1034" t="s">
        <v>210</v>
      </c>
      <c r="D21" s="1034"/>
      <c r="E21" s="1072" t="s">
        <v>992</v>
      </c>
      <c r="F21" s="1072" t="s">
        <v>992</v>
      </c>
      <c r="G21" s="1847">
        <v>39</v>
      </c>
      <c r="H21" s="1861" t="s">
        <v>725</v>
      </c>
      <c r="I21" s="1260" t="s">
        <v>293</v>
      </c>
      <c r="J21" s="1260" t="s">
        <v>187</v>
      </c>
      <c r="K21" s="1261">
        <v>20000</v>
      </c>
      <c r="L21" s="1863">
        <v>20000</v>
      </c>
      <c r="M21" s="1944">
        <v>20000</v>
      </c>
      <c r="N21" s="1850">
        <f t="shared" si="1"/>
        <v>0</v>
      </c>
      <c r="O21" s="789"/>
      <c r="P21" s="789"/>
      <c r="Q21" s="987">
        <v>2</v>
      </c>
      <c r="R21" s="987"/>
      <c r="S21" s="789"/>
      <c r="T21" s="789"/>
      <c r="U21" s="789"/>
      <c r="V21" s="788"/>
      <c r="W21" s="789"/>
      <c r="X21" s="791"/>
      <c r="Y21" s="789"/>
      <c r="Z21" s="1885">
        <v>100</v>
      </c>
      <c r="AA21" s="1885">
        <v>100</v>
      </c>
      <c r="AB21" s="1885">
        <v>1</v>
      </c>
      <c r="AC21" s="1885"/>
      <c r="AD21" s="1885"/>
      <c r="AE21" s="1885"/>
      <c r="AF21" s="1885"/>
      <c r="AG21" s="319"/>
    </row>
    <row r="22" spans="1:33" s="169" customFormat="1" ht="27.95" customHeight="1">
      <c r="A22" s="1875" t="s">
        <v>180</v>
      </c>
      <c r="B22" s="1883" t="s">
        <v>181</v>
      </c>
      <c r="C22" s="1034" t="s">
        <v>210</v>
      </c>
      <c r="D22" s="1034"/>
      <c r="E22" s="1072" t="s">
        <v>995</v>
      </c>
      <c r="F22" s="1072" t="s">
        <v>995</v>
      </c>
      <c r="G22" s="1847">
        <v>16</v>
      </c>
      <c r="H22" s="1861" t="s">
        <v>725</v>
      </c>
      <c r="I22" s="1260" t="s">
        <v>293</v>
      </c>
      <c r="J22" s="1260" t="s">
        <v>187</v>
      </c>
      <c r="K22" s="1261">
        <v>10000</v>
      </c>
      <c r="L22" s="1863">
        <v>10000</v>
      </c>
      <c r="M22" s="1944">
        <v>10000</v>
      </c>
      <c r="N22" s="1850">
        <f t="shared" si="1"/>
        <v>0</v>
      </c>
      <c r="O22" s="789"/>
      <c r="P22" s="789"/>
      <c r="Q22" s="987">
        <v>1</v>
      </c>
      <c r="R22" s="987"/>
      <c r="S22" s="789"/>
      <c r="T22" s="789"/>
      <c r="U22" s="789"/>
      <c r="V22" s="788"/>
      <c r="W22" s="789"/>
      <c r="X22" s="791"/>
      <c r="Y22" s="789"/>
      <c r="Z22" s="1885">
        <v>100</v>
      </c>
      <c r="AA22" s="1885">
        <v>100</v>
      </c>
      <c r="AB22" s="1885">
        <v>1</v>
      </c>
      <c r="AC22" s="1885"/>
      <c r="AD22" s="1885"/>
      <c r="AE22" s="1885"/>
      <c r="AF22" s="1885"/>
      <c r="AG22" s="319"/>
    </row>
    <row r="23" spans="1:33" s="169" customFormat="1" ht="27.95" customHeight="1">
      <c r="A23" s="1875" t="s">
        <v>180</v>
      </c>
      <c r="B23" s="1883" t="s">
        <v>181</v>
      </c>
      <c r="C23" s="1034" t="s">
        <v>210</v>
      </c>
      <c r="D23" s="1034"/>
      <c r="E23" s="1072" t="s">
        <v>200</v>
      </c>
      <c r="F23" s="1072" t="s">
        <v>200</v>
      </c>
      <c r="G23" s="1184"/>
      <c r="H23" s="1861" t="s">
        <v>725</v>
      </c>
      <c r="I23" s="1260" t="s">
        <v>996</v>
      </c>
      <c r="J23" s="1260" t="s">
        <v>187</v>
      </c>
      <c r="K23" s="1261">
        <v>12138.83</v>
      </c>
      <c r="L23" s="1863">
        <v>12138.83</v>
      </c>
      <c r="M23" s="1694">
        <v>12138.83</v>
      </c>
      <c r="N23" s="1850">
        <f t="shared" si="1"/>
        <v>0</v>
      </c>
      <c r="O23" s="789"/>
      <c r="P23" s="789"/>
      <c r="Q23" s="789"/>
      <c r="R23" s="789"/>
      <c r="S23" s="789"/>
      <c r="T23" s="789"/>
      <c r="U23" s="789"/>
      <c r="V23" s="788"/>
      <c r="W23" s="789"/>
      <c r="X23" s="789"/>
      <c r="Y23" s="789"/>
      <c r="Z23" s="1885">
        <v>100</v>
      </c>
      <c r="AA23" s="1885">
        <v>100</v>
      </c>
      <c r="AB23" s="1885">
        <v>1</v>
      </c>
      <c r="AC23" s="1885"/>
      <c r="AD23" s="1885"/>
      <c r="AE23" s="1885"/>
      <c r="AF23" s="1885"/>
      <c r="AG23" s="319" t="s">
        <v>997</v>
      </c>
    </row>
    <row r="24" spans="1:33" s="169" customFormat="1" ht="27.95" customHeight="1">
      <c r="A24" s="1875" t="s">
        <v>180</v>
      </c>
      <c r="B24" s="1883" t="s">
        <v>181</v>
      </c>
      <c r="C24" s="1034" t="s">
        <v>210</v>
      </c>
      <c r="D24" s="1034"/>
      <c r="E24" s="1072" t="s">
        <v>998</v>
      </c>
      <c r="F24" s="1072" t="s">
        <v>998</v>
      </c>
      <c r="G24" s="1184"/>
      <c r="H24" s="1861" t="s">
        <v>725</v>
      </c>
      <c r="I24" s="1260" t="s">
        <v>201</v>
      </c>
      <c r="J24" s="1260" t="s">
        <v>187</v>
      </c>
      <c r="K24" s="1261">
        <v>110000</v>
      </c>
      <c r="L24" s="1953">
        <v>110000</v>
      </c>
      <c r="M24" s="1694">
        <v>110000</v>
      </c>
      <c r="N24" s="1850">
        <f t="shared" si="1"/>
        <v>0</v>
      </c>
      <c r="O24" s="789"/>
      <c r="P24" s="789"/>
      <c r="Q24" s="789"/>
      <c r="R24" s="987"/>
      <c r="S24" s="789"/>
      <c r="T24" s="789"/>
      <c r="U24" s="789"/>
      <c r="V24" s="788"/>
      <c r="W24" s="789"/>
      <c r="X24" s="789"/>
      <c r="Y24" s="789"/>
      <c r="Z24" s="1885">
        <v>100</v>
      </c>
      <c r="AA24" s="1885">
        <v>100</v>
      </c>
      <c r="AB24" s="1885">
        <v>1</v>
      </c>
      <c r="AC24" s="1885"/>
      <c r="AD24" s="1885"/>
      <c r="AE24" s="1885"/>
      <c r="AF24" s="1885"/>
      <c r="AG24" s="319" t="s">
        <v>999</v>
      </c>
    </row>
    <row r="25" spans="1:33" s="169" customFormat="1" ht="27.95" customHeight="1">
      <c r="A25" s="1875" t="s">
        <v>180</v>
      </c>
      <c r="B25" s="1536" t="s">
        <v>181</v>
      </c>
      <c r="C25" s="1276" t="s">
        <v>252</v>
      </c>
      <c r="D25" s="1276"/>
      <c r="E25" s="1231" t="s">
        <v>1000</v>
      </c>
      <c r="F25" s="1231" t="s">
        <v>1000</v>
      </c>
      <c r="G25" s="1273">
        <v>99</v>
      </c>
      <c r="H25" s="1861" t="s">
        <v>725</v>
      </c>
      <c r="I25" s="1861" t="s">
        <v>976</v>
      </c>
      <c r="J25" s="1269" t="s">
        <v>187</v>
      </c>
      <c r="K25" s="1272">
        <v>56903.05</v>
      </c>
      <c r="L25" s="963">
        <f>M25</f>
        <v>56903.05</v>
      </c>
      <c r="M25" s="1945">
        <f>K25</f>
        <v>56903.05</v>
      </c>
      <c r="N25" s="1895">
        <f>K25-M25</f>
        <v>0</v>
      </c>
      <c r="O25" s="1233"/>
      <c r="P25" s="1273"/>
      <c r="Q25" s="1273"/>
      <c r="R25" s="1537">
        <v>5</v>
      </c>
      <c r="S25" s="1273"/>
      <c r="T25" s="1273"/>
      <c r="U25" s="1537"/>
      <c r="V25" s="1273"/>
      <c r="W25" s="1273"/>
      <c r="X25" s="1273"/>
      <c r="Y25" s="1273"/>
      <c r="Z25" s="1273">
        <v>100</v>
      </c>
      <c r="AA25" s="1273">
        <v>100</v>
      </c>
      <c r="AB25" s="1273">
        <v>1</v>
      </c>
      <c r="AC25" s="1273"/>
      <c r="AD25" s="1273"/>
      <c r="AE25" s="1273"/>
      <c r="AF25" s="1273"/>
      <c r="AG25" s="1259"/>
    </row>
    <row r="26" spans="1:33" s="169" customFormat="1" ht="27.95" customHeight="1">
      <c r="A26" s="1875" t="s">
        <v>180</v>
      </c>
      <c r="B26" s="1536" t="s">
        <v>181</v>
      </c>
      <c r="C26" s="1276" t="s">
        <v>252</v>
      </c>
      <c r="D26" s="1276"/>
      <c r="E26" s="1231" t="s">
        <v>1001</v>
      </c>
      <c r="F26" s="1231" t="s">
        <v>1001</v>
      </c>
      <c r="G26" s="1273">
        <v>112</v>
      </c>
      <c r="H26" s="1861" t="s">
        <v>725</v>
      </c>
      <c r="I26" s="1861" t="s">
        <v>976</v>
      </c>
      <c r="J26" s="1269" t="s">
        <v>187</v>
      </c>
      <c r="K26" s="1272">
        <v>34141.83</v>
      </c>
      <c r="L26" s="963">
        <f>M26</f>
        <v>34141.83</v>
      </c>
      <c r="M26" s="1945">
        <v>34141.83</v>
      </c>
      <c r="N26" s="1895">
        <f t="shared" ref="N26:N41" si="2">K26-M26</f>
        <v>0</v>
      </c>
      <c r="O26" s="1233"/>
      <c r="P26" s="1273"/>
      <c r="Q26" s="1273"/>
      <c r="R26" s="1537">
        <v>3</v>
      </c>
      <c r="S26" s="1273"/>
      <c r="T26" s="1273"/>
      <c r="U26" s="1537"/>
      <c r="V26" s="1273"/>
      <c r="W26" s="1273"/>
      <c r="X26" s="1273"/>
      <c r="Y26" s="1273"/>
      <c r="Z26" s="1273">
        <v>100</v>
      </c>
      <c r="AA26" s="1273">
        <v>100</v>
      </c>
      <c r="AB26" s="1273">
        <v>1</v>
      </c>
      <c r="AC26" s="1273"/>
      <c r="AD26" s="1273"/>
      <c r="AE26" s="1273"/>
      <c r="AF26" s="1273"/>
      <c r="AG26" s="1505"/>
    </row>
    <row r="27" spans="1:33" s="169" customFormat="1" ht="27.95" customHeight="1">
      <c r="A27" s="1875" t="s">
        <v>180</v>
      </c>
      <c r="B27" s="1536" t="s">
        <v>181</v>
      </c>
      <c r="C27" s="1276" t="s">
        <v>252</v>
      </c>
      <c r="D27" s="1276"/>
      <c r="E27" s="1231" t="s">
        <v>1002</v>
      </c>
      <c r="F27" s="1231" t="s">
        <v>1002</v>
      </c>
      <c r="G27" s="1273">
        <v>79</v>
      </c>
      <c r="H27" s="1861" t="s">
        <v>725</v>
      </c>
      <c r="I27" s="1861" t="s">
        <v>976</v>
      </c>
      <c r="J27" s="1269" t="s">
        <v>187</v>
      </c>
      <c r="K27" s="1272">
        <v>45522.44</v>
      </c>
      <c r="L27" s="1272">
        <f>M27</f>
        <v>45522.44</v>
      </c>
      <c r="M27" s="1945">
        <v>45522.44</v>
      </c>
      <c r="N27" s="1895">
        <f t="shared" si="2"/>
        <v>0</v>
      </c>
      <c r="O27" s="1233"/>
      <c r="P27" s="1273"/>
      <c r="Q27" s="1273"/>
      <c r="R27" s="1537">
        <v>4</v>
      </c>
      <c r="S27" s="1273"/>
      <c r="T27" s="1273"/>
      <c r="U27" s="1537"/>
      <c r="V27" s="1273"/>
      <c r="W27" s="1273"/>
      <c r="X27" s="1273"/>
      <c r="Y27" s="1273"/>
      <c r="Z27" s="1273">
        <v>100</v>
      </c>
      <c r="AA27" s="1273">
        <v>100</v>
      </c>
      <c r="AB27" s="1273">
        <v>1</v>
      </c>
      <c r="AC27" s="1273"/>
      <c r="AD27" s="1273"/>
      <c r="AE27" s="1273"/>
      <c r="AF27" s="1273"/>
      <c r="AG27" s="1259"/>
    </row>
    <row r="28" spans="1:33" s="169" customFormat="1" ht="27.95" customHeight="1">
      <c r="A28" s="1875" t="s">
        <v>180</v>
      </c>
      <c r="B28" s="1536" t="s">
        <v>181</v>
      </c>
      <c r="C28" s="1276" t="s">
        <v>252</v>
      </c>
      <c r="D28" s="1276"/>
      <c r="E28" s="1231" t="s">
        <v>1003</v>
      </c>
      <c r="F28" s="1231" t="s">
        <v>1003</v>
      </c>
      <c r="G28" s="1273">
        <v>57</v>
      </c>
      <c r="H28" s="1861" t="s">
        <v>725</v>
      </c>
      <c r="I28" s="1861" t="s">
        <v>976</v>
      </c>
      <c r="J28" s="1269" t="s">
        <v>187</v>
      </c>
      <c r="K28" s="1272">
        <v>22761.22</v>
      </c>
      <c r="L28" s="1272">
        <v>22761.22</v>
      </c>
      <c r="M28" s="1945">
        <v>22761.22</v>
      </c>
      <c r="N28" s="1895">
        <f t="shared" si="2"/>
        <v>0</v>
      </c>
      <c r="O28" s="1233"/>
      <c r="P28" s="1273"/>
      <c r="Q28" s="1273"/>
      <c r="R28" s="1537">
        <v>2</v>
      </c>
      <c r="S28" s="1273"/>
      <c r="T28" s="1273"/>
      <c r="U28" s="1537"/>
      <c r="V28" s="1273"/>
      <c r="W28" s="1273"/>
      <c r="X28" s="1273"/>
      <c r="Y28" s="1273"/>
      <c r="Z28" s="1273">
        <v>100</v>
      </c>
      <c r="AA28" s="1273">
        <v>100</v>
      </c>
      <c r="AB28" s="1273">
        <v>1</v>
      </c>
      <c r="AC28" s="1273"/>
      <c r="AD28" s="1273"/>
      <c r="AE28" s="1273"/>
      <c r="AF28" s="1273"/>
      <c r="AG28" s="1259"/>
    </row>
    <row r="29" spans="1:33" s="169" customFormat="1" ht="27.95" customHeight="1">
      <c r="A29" s="1875" t="s">
        <v>180</v>
      </c>
      <c r="B29" s="1536" t="s">
        <v>181</v>
      </c>
      <c r="C29" s="1276" t="s">
        <v>252</v>
      </c>
      <c r="D29" s="1276"/>
      <c r="E29" s="1231" t="s">
        <v>1004</v>
      </c>
      <c r="F29" s="1231" t="s">
        <v>1004</v>
      </c>
      <c r="G29" s="1273">
        <v>63</v>
      </c>
      <c r="H29" s="1861" t="s">
        <v>725</v>
      </c>
      <c r="I29" s="1861" t="s">
        <v>976</v>
      </c>
      <c r="J29" s="1269" t="s">
        <v>187</v>
      </c>
      <c r="K29" s="1272">
        <v>11380.61</v>
      </c>
      <c r="L29" s="963">
        <f>M29</f>
        <v>11380.61</v>
      </c>
      <c r="M29" s="1945">
        <v>11380.61</v>
      </c>
      <c r="N29" s="1895">
        <f t="shared" si="2"/>
        <v>0</v>
      </c>
      <c r="O29" s="1233"/>
      <c r="P29" s="1273"/>
      <c r="Q29" s="1273"/>
      <c r="R29" s="1537">
        <v>1</v>
      </c>
      <c r="S29" s="1273"/>
      <c r="T29" s="1273"/>
      <c r="U29" s="1537"/>
      <c r="V29" s="1273"/>
      <c r="W29" s="1273"/>
      <c r="X29" s="1273"/>
      <c r="Y29" s="1273"/>
      <c r="Z29" s="1273">
        <v>100</v>
      </c>
      <c r="AA29" s="1273">
        <v>100</v>
      </c>
      <c r="AB29" s="1273">
        <v>1</v>
      </c>
      <c r="AC29" s="1273"/>
      <c r="AD29" s="1273"/>
      <c r="AE29" s="1273"/>
      <c r="AF29" s="1273"/>
      <c r="AG29" s="1259"/>
    </row>
    <row r="30" spans="1:33" s="169" customFormat="1" ht="27.95" customHeight="1">
      <c r="A30" s="1875" t="s">
        <v>180</v>
      </c>
      <c r="B30" s="1536" t="s">
        <v>181</v>
      </c>
      <c r="C30" s="1276" t="s">
        <v>252</v>
      </c>
      <c r="D30" s="1276"/>
      <c r="E30" s="1231" t="s">
        <v>1005</v>
      </c>
      <c r="F30" s="1231" t="s">
        <v>1005</v>
      </c>
      <c r="G30" s="1273">
        <v>62</v>
      </c>
      <c r="H30" s="1861" t="s">
        <v>725</v>
      </c>
      <c r="I30" s="1861" t="s">
        <v>976</v>
      </c>
      <c r="J30" s="1269" t="s">
        <v>187</v>
      </c>
      <c r="K30" s="1272">
        <v>11380.61</v>
      </c>
      <c r="L30" s="1272">
        <v>11380.61</v>
      </c>
      <c r="M30" s="1945">
        <v>11380.61</v>
      </c>
      <c r="N30" s="1895">
        <f t="shared" si="2"/>
        <v>0</v>
      </c>
      <c r="O30" s="1233"/>
      <c r="P30" s="1273"/>
      <c r="Q30" s="1273"/>
      <c r="R30" s="1537">
        <v>1</v>
      </c>
      <c r="S30" s="1273"/>
      <c r="T30" s="1273"/>
      <c r="U30" s="1537"/>
      <c r="V30" s="1273"/>
      <c r="W30" s="1273"/>
      <c r="X30" s="1273"/>
      <c r="Y30" s="1273"/>
      <c r="Z30" s="1273">
        <v>100</v>
      </c>
      <c r="AA30" s="1273">
        <v>100</v>
      </c>
      <c r="AB30" s="1273">
        <v>1</v>
      </c>
      <c r="AC30" s="1273"/>
      <c r="AD30" s="1273"/>
      <c r="AE30" s="1273"/>
      <c r="AF30" s="1273"/>
      <c r="AG30" s="1259"/>
    </row>
    <row r="31" spans="1:33" s="169" customFormat="1" ht="27.95" customHeight="1">
      <c r="A31" s="1875" t="s">
        <v>180</v>
      </c>
      <c r="B31" s="1536" t="s">
        <v>181</v>
      </c>
      <c r="C31" s="1276" t="s">
        <v>252</v>
      </c>
      <c r="D31" s="1276"/>
      <c r="E31" s="1231" t="s">
        <v>1006</v>
      </c>
      <c r="F31" s="1231" t="s">
        <v>1006</v>
      </c>
      <c r="G31" s="1273">
        <v>32</v>
      </c>
      <c r="H31" s="1861" t="s">
        <v>725</v>
      </c>
      <c r="I31" s="1861" t="s">
        <v>976</v>
      </c>
      <c r="J31" s="1269" t="s">
        <v>187</v>
      </c>
      <c r="K31" s="1272">
        <v>11380.61</v>
      </c>
      <c r="L31" s="963">
        <f>M31</f>
        <v>11380.61</v>
      </c>
      <c r="M31" s="1945">
        <v>11380.61</v>
      </c>
      <c r="N31" s="1895">
        <f>K31-M31</f>
        <v>0</v>
      </c>
      <c r="O31" s="1233"/>
      <c r="P31" s="1273"/>
      <c r="Q31" s="1273"/>
      <c r="R31" s="1537">
        <v>1</v>
      </c>
      <c r="S31" s="1273"/>
      <c r="T31" s="1273"/>
      <c r="U31" s="1537"/>
      <c r="V31" s="1273"/>
      <c r="W31" s="1273"/>
      <c r="X31" s="1273"/>
      <c r="Y31" s="1273"/>
      <c r="Z31" s="1273">
        <v>100</v>
      </c>
      <c r="AA31" s="1273">
        <v>100</v>
      </c>
      <c r="AB31" s="1273">
        <v>1</v>
      </c>
      <c r="AC31" s="1273"/>
      <c r="AD31" s="1273"/>
      <c r="AE31" s="1273"/>
      <c r="AF31" s="1273"/>
      <c r="AG31" s="1259"/>
    </row>
    <row r="32" spans="1:33" s="169" customFormat="1" ht="27.95" customHeight="1">
      <c r="A32" s="1875" t="s">
        <v>180</v>
      </c>
      <c r="B32" s="1536" t="s">
        <v>181</v>
      </c>
      <c r="C32" s="1276" t="s">
        <v>252</v>
      </c>
      <c r="D32" s="1276"/>
      <c r="E32" s="1231" t="s">
        <v>1007</v>
      </c>
      <c r="F32" s="1231" t="s">
        <v>1007</v>
      </c>
      <c r="G32" s="1273">
        <v>30</v>
      </c>
      <c r="H32" s="1861" t="s">
        <v>725</v>
      </c>
      <c r="I32" s="1861" t="s">
        <v>976</v>
      </c>
      <c r="J32" s="1269" t="s">
        <v>187</v>
      </c>
      <c r="K32" s="1272">
        <v>34141.83</v>
      </c>
      <c r="L32" s="963">
        <v>34141.83</v>
      </c>
      <c r="M32" s="1945">
        <v>34141.83</v>
      </c>
      <c r="N32" s="1895">
        <f t="shared" si="2"/>
        <v>0</v>
      </c>
      <c r="O32" s="1233"/>
      <c r="P32" s="1273"/>
      <c r="Q32" s="1273"/>
      <c r="R32" s="1537">
        <v>3</v>
      </c>
      <c r="S32" s="1273"/>
      <c r="T32" s="1273"/>
      <c r="U32" s="1537"/>
      <c r="V32" s="1273"/>
      <c r="W32" s="1273"/>
      <c r="X32" s="1273"/>
      <c r="Y32" s="1273"/>
      <c r="Z32" s="1273">
        <v>100</v>
      </c>
      <c r="AA32" s="1273">
        <v>100</v>
      </c>
      <c r="AB32" s="1273">
        <v>1</v>
      </c>
      <c r="AC32" s="1273"/>
      <c r="AD32" s="1273"/>
      <c r="AE32" s="1273"/>
      <c r="AF32" s="1273"/>
      <c r="AG32" s="1259"/>
    </row>
    <row r="33" spans="1:33" ht="27.95" customHeight="1">
      <c r="A33" s="1875" t="s">
        <v>180</v>
      </c>
      <c r="B33" s="1536" t="s">
        <v>181</v>
      </c>
      <c r="C33" s="1276" t="s">
        <v>252</v>
      </c>
      <c r="D33" s="1276"/>
      <c r="E33" s="1231" t="s">
        <v>1008</v>
      </c>
      <c r="F33" s="1231" t="s">
        <v>1009</v>
      </c>
      <c r="G33" s="1273">
        <v>28</v>
      </c>
      <c r="H33" s="1861" t="s">
        <v>725</v>
      </c>
      <c r="I33" s="1861" t="s">
        <v>976</v>
      </c>
      <c r="J33" s="1269" t="s">
        <v>187</v>
      </c>
      <c r="K33" s="1272">
        <v>34141.83</v>
      </c>
      <c r="L33" s="963">
        <f>K33</f>
        <v>34141.83</v>
      </c>
      <c r="M33" s="1945">
        <f>L33</f>
        <v>34141.83</v>
      </c>
      <c r="N33" s="1895">
        <f t="shared" si="2"/>
        <v>0</v>
      </c>
      <c r="O33" s="1233"/>
      <c r="P33" s="1273"/>
      <c r="Q33" s="1273"/>
      <c r="R33" s="1537">
        <v>3</v>
      </c>
      <c r="S33" s="1273"/>
      <c r="T33" s="1273"/>
      <c r="U33" s="1273"/>
      <c r="V33" s="1273"/>
      <c r="W33" s="1273"/>
      <c r="X33" s="1273"/>
      <c r="Y33" s="1273"/>
      <c r="Z33" s="1273">
        <v>100</v>
      </c>
      <c r="AA33" s="1273">
        <v>100</v>
      </c>
      <c r="AB33" s="1273">
        <v>1</v>
      </c>
      <c r="AC33" s="1273"/>
      <c r="AD33" s="1273"/>
      <c r="AE33" s="1273"/>
      <c r="AF33" s="1273"/>
      <c r="AG33" s="1259"/>
    </row>
    <row r="34" spans="1:33" ht="27.95" customHeight="1">
      <c r="A34" s="1875" t="s">
        <v>180</v>
      </c>
      <c r="B34" s="1536" t="s">
        <v>181</v>
      </c>
      <c r="C34" s="1276" t="s">
        <v>252</v>
      </c>
      <c r="D34" s="1276"/>
      <c r="E34" s="1231" t="s">
        <v>1010</v>
      </c>
      <c r="F34" s="1231" t="s">
        <v>1010</v>
      </c>
      <c r="G34" s="1273">
        <v>55</v>
      </c>
      <c r="H34" s="1861" t="s">
        <v>725</v>
      </c>
      <c r="I34" s="1861" t="s">
        <v>976</v>
      </c>
      <c r="J34" s="1269" t="s">
        <v>187</v>
      </c>
      <c r="K34" s="1272">
        <v>11380.61</v>
      </c>
      <c r="L34" s="963">
        <f>M34</f>
        <v>11380.61</v>
      </c>
      <c r="M34" s="1945">
        <v>11380.61</v>
      </c>
      <c r="N34" s="1895">
        <f t="shared" si="2"/>
        <v>0</v>
      </c>
      <c r="O34" s="1233"/>
      <c r="P34" s="1273"/>
      <c r="Q34" s="1273"/>
      <c r="R34" s="1537">
        <v>1</v>
      </c>
      <c r="S34" s="1273"/>
      <c r="T34" s="1273"/>
      <c r="U34" s="1273"/>
      <c r="V34" s="1273"/>
      <c r="W34" s="1273"/>
      <c r="X34" s="1273"/>
      <c r="Y34" s="1273"/>
      <c r="Z34" s="1273">
        <v>100</v>
      </c>
      <c r="AA34" s="1273">
        <v>100</v>
      </c>
      <c r="AB34" s="1273">
        <v>1</v>
      </c>
      <c r="AC34" s="1273"/>
      <c r="AD34" s="1273"/>
      <c r="AE34" s="1273"/>
      <c r="AF34" s="1273"/>
      <c r="AG34" s="1259"/>
    </row>
    <row r="35" spans="1:33" ht="27.95" customHeight="1">
      <c r="A35" s="1875" t="s">
        <v>180</v>
      </c>
      <c r="B35" s="1536" t="s">
        <v>181</v>
      </c>
      <c r="C35" s="1276" t="s">
        <v>252</v>
      </c>
      <c r="D35" s="1276"/>
      <c r="E35" s="1231" t="s">
        <v>1011</v>
      </c>
      <c r="F35" s="1231" t="s">
        <v>1011</v>
      </c>
      <c r="G35" s="1273">
        <v>104</v>
      </c>
      <c r="H35" s="1861" t="s">
        <v>725</v>
      </c>
      <c r="I35" s="1861" t="s">
        <v>976</v>
      </c>
      <c r="J35" s="1269" t="s">
        <v>187</v>
      </c>
      <c r="K35" s="1272">
        <v>11380.61</v>
      </c>
      <c r="L35" s="1272">
        <f>M35</f>
        <v>11380.61</v>
      </c>
      <c r="M35" s="1945">
        <v>11380.61</v>
      </c>
      <c r="N35" s="1895">
        <f t="shared" si="2"/>
        <v>0</v>
      </c>
      <c r="O35" s="1233"/>
      <c r="P35" s="1273"/>
      <c r="Q35" s="1273"/>
      <c r="R35" s="1537">
        <v>1</v>
      </c>
      <c r="S35" s="1273"/>
      <c r="T35" s="1273"/>
      <c r="U35" s="1273"/>
      <c r="V35" s="1273"/>
      <c r="W35" s="1273"/>
      <c r="X35" s="1273"/>
      <c r="Y35" s="1273"/>
      <c r="Z35" s="1273">
        <v>100</v>
      </c>
      <c r="AA35" s="1273">
        <v>100</v>
      </c>
      <c r="AB35" s="1273">
        <v>1</v>
      </c>
      <c r="AC35" s="1273"/>
      <c r="AD35" s="1273"/>
      <c r="AE35" s="1273"/>
      <c r="AF35" s="1273"/>
      <c r="AG35" s="1259"/>
    </row>
    <row r="36" spans="1:33" ht="27.95" customHeight="1">
      <c r="A36" s="1875" t="s">
        <v>180</v>
      </c>
      <c r="B36" s="1536" t="s">
        <v>181</v>
      </c>
      <c r="C36" s="1276" t="s">
        <v>252</v>
      </c>
      <c r="D36" s="1276"/>
      <c r="E36" s="1231" t="s">
        <v>1012</v>
      </c>
      <c r="F36" s="1231" t="s">
        <v>1012</v>
      </c>
      <c r="G36" s="1273">
        <v>149</v>
      </c>
      <c r="H36" s="1861" t="s">
        <v>725</v>
      </c>
      <c r="I36" s="1861" t="s">
        <v>976</v>
      </c>
      <c r="J36" s="1269" t="s">
        <v>187</v>
      </c>
      <c r="K36" s="1272">
        <v>22761.22</v>
      </c>
      <c r="L36" s="963">
        <f>M36</f>
        <v>22761.22</v>
      </c>
      <c r="M36" s="1945">
        <v>22761.22</v>
      </c>
      <c r="N36" s="1895">
        <f t="shared" si="2"/>
        <v>0</v>
      </c>
      <c r="O36" s="1233"/>
      <c r="P36" s="1273"/>
      <c r="Q36" s="1273"/>
      <c r="R36" s="1537">
        <v>2</v>
      </c>
      <c r="S36" s="1273"/>
      <c r="T36" s="1273"/>
      <c r="U36" s="1273"/>
      <c r="V36" s="1273"/>
      <c r="W36" s="1273"/>
      <c r="X36" s="1273"/>
      <c r="Y36" s="1273"/>
      <c r="Z36" s="1273">
        <v>100</v>
      </c>
      <c r="AA36" s="1273">
        <v>100</v>
      </c>
      <c r="AB36" s="1273">
        <v>1</v>
      </c>
      <c r="AC36" s="1273"/>
      <c r="AD36" s="1273"/>
      <c r="AE36" s="1273"/>
      <c r="AF36" s="1273"/>
      <c r="AG36" s="1259"/>
    </row>
    <row r="37" spans="1:33" ht="27.95" customHeight="1">
      <c r="A37" s="1875" t="s">
        <v>180</v>
      </c>
      <c r="B37" s="1536" t="s">
        <v>181</v>
      </c>
      <c r="C37" s="1276" t="s">
        <v>252</v>
      </c>
      <c r="D37" s="1276"/>
      <c r="E37" s="1231" t="s">
        <v>1013</v>
      </c>
      <c r="F37" s="1231" t="s">
        <v>1013</v>
      </c>
      <c r="G37" s="1273">
        <v>57</v>
      </c>
      <c r="H37" s="1861" t="s">
        <v>725</v>
      </c>
      <c r="I37" s="1861" t="s">
        <v>976</v>
      </c>
      <c r="J37" s="1269" t="s">
        <v>187</v>
      </c>
      <c r="K37" s="1272">
        <v>11380.61</v>
      </c>
      <c r="L37" s="1272">
        <v>11380.61</v>
      </c>
      <c r="M37" s="1945">
        <v>11380.61</v>
      </c>
      <c r="N37" s="1895">
        <f t="shared" si="2"/>
        <v>0</v>
      </c>
      <c r="O37" s="1233"/>
      <c r="P37" s="1273"/>
      <c r="Q37" s="1273"/>
      <c r="R37" s="1537">
        <v>1</v>
      </c>
      <c r="S37" s="1273"/>
      <c r="T37" s="1273"/>
      <c r="U37" s="1273"/>
      <c r="V37" s="1273"/>
      <c r="W37" s="1273"/>
      <c r="X37" s="1273"/>
      <c r="Y37" s="1273"/>
      <c r="Z37" s="1273">
        <v>100</v>
      </c>
      <c r="AA37" s="1273">
        <v>100</v>
      </c>
      <c r="AB37" s="1273">
        <v>1</v>
      </c>
      <c r="AC37" s="1273"/>
      <c r="AD37" s="1273"/>
      <c r="AE37" s="1273"/>
      <c r="AF37" s="1273"/>
      <c r="AG37" s="1259"/>
    </row>
    <row r="38" spans="1:33" ht="27.95" customHeight="1">
      <c r="A38" s="1875" t="s">
        <v>180</v>
      </c>
      <c r="B38" s="1536" t="s">
        <v>181</v>
      </c>
      <c r="C38" s="1276" t="s">
        <v>252</v>
      </c>
      <c r="D38" s="1276"/>
      <c r="E38" s="1231" t="s">
        <v>1014</v>
      </c>
      <c r="F38" s="1231" t="s">
        <v>1014</v>
      </c>
      <c r="G38" s="1273">
        <v>80</v>
      </c>
      <c r="H38" s="1861" t="s">
        <v>725</v>
      </c>
      <c r="I38" s="1861" t="s">
        <v>976</v>
      </c>
      <c r="J38" s="1269" t="s">
        <v>187</v>
      </c>
      <c r="K38" s="1272">
        <v>11380.61</v>
      </c>
      <c r="L38" s="963">
        <f>M38</f>
        <v>11380.61</v>
      </c>
      <c r="M38" s="1945">
        <v>11380.61</v>
      </c>
      <c r="N38" s="1895">
        <f t="shared" si="2"/>
        <v>0</v>
      </c>
      <c r="O38" s="1233"/>
      <c r="P38" s="1273"/>
      <c r="Q38" s="1273"/>
      <c r="R38" s="1537">
        <v>1</v>
      </c>
      <c r="S38" s="1273"/>
      <c r="T38" s="1273"/>
      <c r="U38" s="1273"/>
      <c r="V38" s="1273"/>
      <c r="W38" s="1273"/>
      <c r="X38" s="1273"/>
      <c r="Y38" s="1273"/>
      <c r="Z38" s="1273">
        <v>100</v>
      </c>
      <c r="AA38" s="1273">
        <v>100</v>
      </c>
      <c r="AB38" s="1273">
        <v>1</v>
      </c>
      <c r="AC38" s="1273"/>
      <c r="AD38" s="1273"/>
      <c r="AE38" s="1273"/>
      <c r="AF38" s="1273"/>
      <c r="AG38" s="1259"/>
    </row>
    <row r="39" spans="1:33" ht="27.95" customHeight="1">
      <c r="A39" s="1875" t="s">
        <v>180</v>
      </c>
      <c r="B39" s="1536" t="s">
        <v>181</v>
      </c>
      <c r="C39" s="1276" t="s">
        <v>252</v>
      </c>
      <c r="D39" s="1276"/>
      <c r="E39" s="1231" t="s">
        <v>1015</v>
      </c>
      <c r="F39" s="1231" t="s">
        <v>1015</v>
      </c>
      <c r="G39" s="1273">
        <v>160</v>
      </c>
      <c r="H39" s="1861" t="s">
        <v>725</v>
      </c>
      <c r="I39" s="1861" t="s">
        <v>976</v>
      </c>
      <c r="J39" s="1269" t="s">
        <v>187</v>
      </c>
      <c r="K39" s="1272">
        <v>17070.919999999998</v>
      </c>
      <c r="L39" s="963">
        <f>M39</f>
        <v>17070.919999999998</v>
      </c>
      <c r="M39" s="1945">
        <v>17070.919999999998</v>
      </c>
      <c r="N39" s="1895">
        <f t="shared" si="2"/>
        <v>0</v>
      </c>
      <c r="O39" s="1233"/>
      <c r="P39" s="1273"/>
      <c r="Q39" s="1273"/>
      <c r="R39" s="1537">
        <v>1.5</v>
      </c>
      <c r="S39" s="1273"/>
      <c r="T39" s="1273"/>
      <c r="U39" s="1273"/>
      <c r="V39" s="1273"/>
      <c r="W39" s="1273"/>
      <c r="X39" s="1273"/>
      <c r="Y39" s="1273"/>
      <c r="Z39" s="1273">
        <v>100</v>
      </c>
      <c r="AA39" s="1273">
        <v>100</v>
      </c>
      <c r="AB39" s="1273">
        <v>1</v>
      </c>
      <c r="AC39" s="1273"/>
      <c r="AD39" s="1273"/>
      <c r="AE39" s="1273"/>
      <c r="AF39" s="1273"/>
      <c r="AG39" s="1259"/>
    </row>
    <row r="40" spans="1:33" ht="27.95" customHeight="1">
      <c r="A40" s="1875" t="s">
        <v>180</v>
      </c>
      <c r="B40" s="1536" t="s">
        <v>181</v>
      </c>
      <c r="C40" s="1276" t="s">
        <v>252</v>
      </c>
      <c r="D40" s="1276"/>
      <c r="E40" s="1231" t="s">
        <v>200</v>
      </c>
      <c r="F40" s="1231" t="s">
        <v>200</v>
      </c>
      <c r="G40" s="992"/>
      <c r="H40" s="1861" t="s">
        <v>725</v>
      </c>
      <c r="I40" s="1260" t="s">
        <v>996</v>
      </c>
      <c r="J40" s="1269" t="s">
        <v>187</v>
      </c>
      <c r="K40" s="1272">
        <v>108772.54</v>
      </c>
      <c r="L40" s="963">
        <v>108772.54</v>
      </c>
      <c r="M40" s="1945">
        <f>L40</f>
        <v>108772.54</v>
      </c>
      <c r="N40" s="1895">
        <f>K40-M40</f>
        <v>0</v>
      </c>
      <c r="O40" s="1233"/>
      <c r="P40" s="1273"/>
      <c r="Q40" s="1273"/>
      <c r="R40" s="1537"/>
      <c r="S40" s="1273"/>
      <c r="T40" s="1273"/>
      <c r="U40" s="1273"/>
      <c r="V40" s="1273"/>
      <c r="W40" s="1273"/>
      <c r="X40" s="1273"/>
      <c r="Y40" s="1273"/>
      <c r="Z40" s="1273">
        <v>100</v>
      </c>
      <c r="AA40" s="1273">
        <v>100</v>
      </c>
      <c r="AB40" s="1273">
        <v>1</v>
      </c>
      <c r="AC40" s="1273"/>
      <c r="AD40" s="1273"/>
      <c r="AE40" s="1273"/>
      <c r="AF40" s="1273"/>
      <c r="AG40" s="1258" t="s">
        <v>1016</v>
      </c>
    </row>
    <row r="41" spans="1:33" s="169" customFormat="1" ht="27.95" customHeight="1">
      <c r="A41" s="1875" t="s">
        <v>180</v>
      </c>
      <c r="B41" s="1536" t="s">
        <v>181</v>
      </c>
      <c r="C41" s="1276" t="s">
        <v>252</v>
      </c>
      <c r="D41" s="1276"/>
      <c r="E41" s="1231" t="s">
        <v>200</v>
      </c>
      <c r="F41" s="1231" t="s">
        <v>200</v>
      </c>
      <c r="G41" s="992"/>
      <c r="H41" s="1861" t="s">
        <v>725</v>
      </c>
      <c r="I41" s="986" t="s">
        <v>201</v>
      </c>
      <c r="J41" s="1269" t="s">
        <v>187</v>
      </c>
      <c r="K41" s="1272">
        <v>123548.19</v>
      </c>
      <c r="L41" s="1272">
        <f>M41</f>
        <v>123548.19</v>
      </c>
      <c r="M41" s="1945">
        <v>123548.19</v>
      </c>
      <c r="N41" s="1895">
        <f t="shared" si="2"/>
        <v>0</v>
      </c>
      <c r="O41" s="1233"/>
      <c r="P41" s="1273"/>
      <c r="Q41" s="1273"/>
      <c r="R41" s="1537"/>
      <c r="S41" s="1273"/>
      <c r="T41" s="1273"/>
      <c r="U41" s="1273"/>
      <c r="V41" s="1273"/>
      <c r="W41" s="1273"/>
      <c r="X41" s="1273"/>
      <c r="Y41" s="1273"/>
      <c r="Z41" s="1273">
        <v>100</v>
      </c>
      <c r="AA41" s="1273">
        <v>100</v>
      </c>
      <c r="AB41" s="1273">
        <v>1</v>
      </c>
      <c r="AC41" s="1273"/>
      <c r="AD41" s="1273"/>
      <c r="AE41" s="1273"/>
      <c r="AF41" s="1273"/>
      <c r="AG41" s="1259" t="s">
        <v>1017</v>
      </c>
    </row>
    <row r="42" spans="1:33" s="169" customFormat="1" ht="27.95" customHeight="1">
      <c r="A42" s="1875" t="s">
        <v>180</v>
      </c>
      <c r="B42" s="722" t="s">
        <v>181</v>
      </c>
      <c r="C42" s="722" t="s">
        <v>277</v>
      </c>
      <c r="D42" s="722"/>
      <c r="E42" s="1897" t="s">
        <v>200</v>
      </c>
      <c r="F42" s="1897" t="s">
        <v>200</v>
      </c>
      <c r="G42" s="992"/>
      <c r="H42" s="1861" t="s">
        <v>725</v>
      </c>
      <c r="I42" s="1260" t="s">
        <v>996</v>
      </c>
      <c r="J42" s="1269" t="s">
        <v>187</v>
      </c>
      <c r="K42" s="1272">
        <v>65000</v>
      </c>
      <c r="L42" s="1849">
        <v>65000</v>
      </c>
      <c r="M42" s="1694">
        <v>65000</v>
      </c>
      <c r="N42" s="1850">
        <v>0</v>
      </c>
      <c r="O42" s="989"/>
      <c r="P42" s="989"/>
      <c r="Q42" s="987"/>
      <c r="R42" s="989"/>
      <c r="S42" s="989"/>
      <c r="T42" s="989"/>
      <c r="U42" s="989"/>
      <c r="V42" s="989"/>
      <c r="W42" s="789"/>
      <c r="X42" s="789"/>
      <c r="Y42" s="789"/>
      <c r="Z42" s="1885">
        <v>100</v>
      </c>
      <c r="AA42" s="1885">
        <v>100</v>
      </c>
      <c r="AB42" s="1885">
        <v>1</v>
      </c>
      <c r="AC42" s="1885"/>
      <c r="AD42" s="1885"/>
      <c r="AE42" s="996"/>
      <c r="AF42" s="1885"/>
      <c r="AG42" s="1053" t="s">
        <v>1018</v>
      </c>
    </row>
    <row r="43" spans="1:33" s="169" customFormat="1" ht="27.95" customHeight="1">
      <c r="A43" s="1875" t="s">
        <v>180</v>
      </c>
      <c r="B43" s="722" t="s">
        <v>181</v>
      </c>
      <c r="C43" s="722" t="s">
        <v>277</v>
      </c>
      <c r="D43" s="722"/>
      <c r="E43" s="1897" t="s">
        <v>1019</v>
      </c>
      <c r="F43" s="1897" t="s">
        <v>1020</v>
      </c>
      <c r="G43" s="1273">
        <v>44</v>
      </c>
      <c r="H43" s="1861" t="s">
        <v>725</v>
      </c>
      <c r="I43" s="1861" t="s">
        <v>976</v>
      </c>
      <c r="J43" s="1269" t="s">
        <v>187</v>
      </c>
      <c r="K43" s="1272">
        <v>10000</v>
      </c>
      <c r="L43" s="1981">
        <v>10000</v>
      </c>
      <c r="M43" s="1695">
        <v>10000</v>
      </c>
      <c r="N43" s="1850">
        <f t="shared" ref="N43:N54" si="3">K43-M43</f>
        <v>0</v>
      </c>
      <c r="O43" s="989"/>
      <c r="P43" s="989"/>
      <c r="Q43" s="987"/>
      <c r="R43" s="787">
        <v>1</v>
      </c>
      <c r="S43" s="989"/>
      <c r="T43" s="989"/>
      <c r="U43" s="989"/>
      <c r="V43" s="989"/>
      <c r="W43" s="789"/>
      <c r="X43" s="789"/>
      <c r="Y43" s="789"/>
      <c r="Z43" s="1885">
        <v>100</v>
      </c>
      <c r="AA43" s="1885">
        <v>100</v>
      </c>
      <c r="AB43" s="1885">
        <v>1</v>
      </c>
      <c r="AC43" s="1885"/>
      <c r="AD43" s="1885"/>
      <c r="AE43" s="996"/>
      <c r="AF43" s="1885"/>
      <c r="AG43" s="1053"/>
    </row>
    <row r="44" spans="1:33" s="169" customFormat="1" ht="27.95" customHeight="1">
      <c r="A44" s="1875" t="s">
        <v>180</v>
      </c>
      <c r="B44" s="722" t="s">
        <v>181</v>
      </c>
      <c r="C44" s="722" t="s">
        <v>277</v>
      </c>
      <c r="D44" s="722"/>
      <c r="E44" s="1897" t="s">
        <v>1021</v>
      </c>
      <c r="F44" s="1897" t="s">
        <v>1022</v>
      </c>
      <c r="G44" s="1273">
        <v>24</v>
      </c>
      <c r="H44" s="1861" t="s">
        <v>725</v>
      </c>
      <c r="I44" s="1861" t="s">
        <v>976</v>
      </c>
      <c r="J44" s="1269" t="s">
        <v>187</v>
      </c>
      <c r="K44" s="1272">
        <v>40000</v>
      </c>
      <c r="L44" s="1981">
        <v>40000</v>
      </c>
      <c r="M44" s="1695">
        <v>40000</v>
      </c>
      <c r="N44" s="1850">
        <f t="shared" si="3"/>
        <v>0</v>
      </c>
      <c r="O44" s="989"/>
      <c r="P44" s="989"/>
      <c r="Q44" s="987"/>
      <c r="R44" s="787">
        <v>4</v>
      </c>
      <c r="S44" s="989"/>
      <c r="T44" s="989"/>
      <c r="U44" s="989"/>
      <c r="V44" s="989"/>
      <c r="W44" s="789"/>
      <c r="X44" s="789"/>
      <c r="Y44" s="789"/>
      <c r="Z44" s="1885">
        <v>100</v>
      </c>
      <c r="AA44" s="1885">
        <v>100</v>
      </c>
      <c r="AB44" s="1885">
        <v>1</v>
      </c>
      <c r="AC44" s="1885"/>
      <c r="AD44" s="1885"/>
      <c r="AE44" s="996"/>
      <c r="AF44" s="1885"/>
      <c r="AG44" s="1053"/>
    </row>
    <row r="45" spans="1:33" s="169" customFormat="1" ht="27.95" customHeight="1">
      <c r="A45" s="1875" t="s">
        <v>180</v>
      </c>
      <c r="B45" s="722" t="s">
        <v>181</v>
      </c>
      <c r="C45" s="722" t="s">
        <v>277</v>
      </c>
      <c r="D45" s="722"/>
      <c r="E45" s="1897" t="s">
        <v>1023</v>
      </c>
      <c r="F45" s="1897" t="s">
        <v>1024</v>
      </c>
      <c r="G45" s="1273">
        <v>91</v>
      </c>
      <c r="H45" s="1861" t="s">
        <v>725</v>
      </c>
      <c r="I45" s="1861" t="s">
        <v>976</v>
      </c>
      <c r="J45" s="1269" t="s">
        <v>187</v>
      </c>
      <c r="K45" s="1272">
        <v>10000</v>
      </c>
      <c r="L45" s="1981">
        <v>10000</v>
      </c>
      <c r="M45" s="1695">
        <v>10000</v>
      </c>
      <c r="N45" s="1850">
        <f t="shared" si="3"/>
        <v>0</v>
      </c>
      <c r="O45" s="989"/>
      <c r="P45" s="989"/>
      <c r="Q45" s="987"/>
      <c r="R45" s="787">
        <v>3</v>
      </c>
      <c r="S45" s="989"/>
      <c r="T45" s="989"/>
      <c r="U45" s="989"/>
      <c r="V45" s="989"/>
      <c r="W45" s="789"/>
      <c r="X45" s="789"/>
      <c r="Y45" s="789"/>
      <c r="Z45" s="1885">
        <v>100</v>
      </c>
      <c r="AA45" s="1885">
        <v>100</v>
      </c>
      <c r="AB45" s="1885">
        <v>1</v>
      </c>
      <c r="AC45" s="1885"/>
      <c r="AD45" s="1885"/>
      <c r="AE45" s="996"/>
      <c r="AF45" s="1885"/>
      <c r="AG45" s="1053"/>
    </row>
    <row r="46" spans="1:33" s="169" customFormat="1" ht="27.95" customHeight="1">
      <c r="A46" s="1875" t="s">
        <v>180</v>
      </c>
      <c r="B46" s="722" t="s">
        <v>181</v>
      </c>
      <c r="C46" s="722" t="s">
        <v>277</v>
      </c>
      <c r="D46" s="722"/>
      <c r="E46" s="1897" t="s">
        <v>1025</v>
      </c>
      <c r="F46" s="1897" t="s">
        <v>1026</v>
      </c>
      <c r="G46" s="1273">
        <v>27</v>
      </c>
      <c r="H46" s="1861" t="s">
        <v>725</v>
      </c>
      <c r="I46" s="1861" t="s">
        <v>976</v>
      </c>
      <c r="J46" s="1269" t="s">
        <v>187</v>
      </c>
      <c r="K46" s="1272">
        <v>10000</v>
      </c>
      <c r="L46" s="1981">
        <v>10000</v>
      </c>
      <c r="M46" s="1695">
        <v>10000</v>
      </c>
      <c r="N46" s="1850">
        <f t="shared" si="3"/>
        <v>0</v>
      </c>
      <c r="O46" s="989"/>
      <c r="P46" s="989"/>
      <c r="Q46" s="987"/>
      <c r="R46" s="787">
        <v>3</v>
      </c>
      <c r="S46" s="989"/>
      <c r="T46" s="989"/>
      <c r="U46" s="989"/>
      <c r="V46" s="989"/>
      <c r="W46" s="789"/>
      <c r="X46" s="789"/>
      <c r="Y46" s="789"/>
      <c r="Z46" s="1885">
        <v>100</v>
      </c>
      <c r="AA46" s="1885">
        <v>100</v>
      </c>
      <c r="AB46" s="1885">
        <v>1</v>
      </c>
      <c r="AC46" s="1885"/>
      <c r="AD46" s="1885"/>
      <c r="AE46" s="996"/>
      <c r="AF46" s="1885"/>
      <c r="AG46" s="1053"/>
    </row>
    <row r="47" spans="1:33" s="169" customFormat="1" ht="27.95" customHeight="1">
      <c r="A47" s="1875" t="s">
        <v>180</v>
      </c>
      <c r="B47" s="722" t="s">
        <v>181</v>
      </c>
      <c r="C47" s="722" t="s">
        <v>277</v>
      </c>
      <c r="D47" s="722"/>
      <c r="E47" s="1897" t="s">
        <v>1027</v>
      </c>
      <c r="F47" s="1897" t="s">
        <v>1028</v>
      </c>
      <c r="G47" s="1273">
        <v>96</v>
      </c>
      <c r="H47" s="1861" t="s">
        <v>725</v>
      </c>
      <c r="I47" s="1861" t="s">
        <v>976</v>
      </c>
      <c r="J47" s="1269" t="s">
        <v>187</v>
      </c>
      <c r="K47" s="1272">
        <v>30000</v>
      </c>
      <c r="L47" s="1981">
        <v>30000</v>
      </c>
      <c r="M47" s="1695">
        <v>30000</v>
      </c>
      <c r="N47" s="1850">
        <f t="shared" si="3"/>
        <v>0</v>
      </c>
      <c r="O47" s="989"/>
      <c r="P47" s="989"/>
      <c r="Q47" s="987"/>
      <c r="R47" s="787">
        <v>7</v>
      </c>
      <c r="S47" s="989"/>
      <c r="T47" s="989"/>
      <c r="U47" s="989"/>
      <c r="V47" s="989"/>
      <c r="W47" s="789"/>
      <c r="X47" s="789"/>
      <c r="Y47" s="789"/>
      <c r="Z47" s="1885">
        <v>100</v>
      </c>
      <c r="AA47" s="1885">
        <v>100</v>
      </c>
      <c r="AB47" s="1885">
        <v>1</v>
      </c>
      <c r="AC47" s="1885"/>
      <c r="AD47" s="1885"/>
      <c r="AE47" s="996"/>
      <c r="AF47" s="1885"/>
      <c r="AG47" s="1053"/>
    </row>
    <row r="48" spans="1:33" s="169" customFormat="1" ht="27.95" customHeight="1">
      <c r="A48" s="1875" t="s">
        <v>180</v>
      </c>
      <c r="B48" s="722" t="s">
        <v>181</v>
      </c>
      <c r="C48" s="722" t="s">
        <v>277</v>
      </c>
      <c r="D48" s="722"/>
      <c r="E48" s="1859" t="s">
        <v>200</v>
      </c>
      <c r="F48" s="1859" t="s">
        <v>200</v>
      </c>
      <c r="G48" s="992"/>
      <c r="H48" s="1861" t="s">
        <v>725</v>
      </c>
      <c r="I48" s="1861" t="s">
        <v>201</v>
      </c>
      <c r="J48" s="1269" t="s">
        <v>187</v>
      </c>
      <c r="K48" s="1272">
        <v>20000</v>
      </c>
      <c r="L48" s="1981">
        <v>20000</v>
      </c>
      <c r="M48" s="1695">
        <v>20000</v>
      </c>
      <c r="N48" s="1850">
        <f t="shared" si="3"/>
        <v>0</v>
      </c>
      <c r="O48" s="989"/>
      <c r="P48" s="989"/>
      <c r="Q48" s="987"/>
      <c r="R48" s="1226"/>
      <c r="S48" s="989"/>
      <c r="T48" s="989"/>
      <c r="U48" s="989"/>
      <c r="V48" s="989"/>
      <c r="W48" s="789"/>
      <c r="X48" s="789"/>
      <c r="Y48" s="789"/>
      <c r="Z48" s="1885">
        <v>100</v>
      </c>
      <c r="AA48" s="1885">
        <v>100</v>
      </c>
      <c r="AB48" s="1885">
        <v>1</v>
      </c>
      <c r="AC48" s="1885"/>
      <c r="AD48" s="1885"/>
      <c r="AE48" s="996"/>
      <c r="AF48" s="1885"/>
      <c r="AG48" s="1053" t="s">
        <v>1029</v>
      </c>
    </row>
    <row r="49" spans="1:33" s="169" customFormat="1" ht="27.95" customHeight="1">
      <c r="A49" s="1875" t="s">
        <v>180</v>
      </c>
      <c r="B49" s="722" t="s">
        <v>181</v>
      </c>
      <c r="C49" s="722" t="s">
        <v>277</v>
      </c>
      <c r="D49" s="722"/>
      <c r="E49" s="1859" t="s">
        <v>1030</v>
      </c>
      <c r="F49" s="1859" t="s">
        <v>1031</v>
      </c>
      <c r="G49" s="1273">
        <v>102</v>
      </c>
      <c r="H49" s="1861" t="s">
        <v>725</v>
      </c>
      <c r="I49" s="1861" t="s">
        <v>293</v>
      </c>
      <c r="J49" s="1269" t="s">
        <v>187</v>
      </c>
      <c r="K49" s="1272">
        <v>8000</v>
      </c>
      <c r="L49" s="1863">
        <v>8000</v>
      </c>
      <c r="M49" s="1695">
        <v>8000</v>
      </c>
      <c r="N49" s="1850">
        <f t="shared" si="3"/>
        <v>0</v>
      </c>
      <c r="O49" s="989"/>
      <c r="P49" s="989"/>
      <c r="Q49" s="1227">
        <v>3</v>
      </c>
      <c r="R49" s="989"/>
      <c r="S49" s="989"/>
      <c r="T49" s="989"/>
      <c r="U49" s="989"/>
      <c r="V49" s="989"/>
      <c r="W49" s="789"/>
      <c r="X49" s="789"/>
      <c r="Y49" s="789"/>
      <c r="Z49" s="1885">
        <v>100</v>
      </c>
      <c r="AA49" s="1885">
        <v>100</v>
      </c>
      <c r="AB49" s="1885">
        <v>1</v>
      </c>
      <c r="AC49" s="1885"/>
      <c r="AD49" s="1885"/>
      <c r="AE49" s="996"/>
      <c r="AF49" s="1885"/>
      <c r="AG49" s="1053"/>
    </row>
    <row r="50" spans="1:33" s="169" customFormat="1" ht="27.95" customHeight="1">
      <c r="A50" s="1875" t="s">
        <v>180</v>
      </c>
      <c r="B50" s="722" t="s">
        <v>181</v>
      </c>
      <c r="C50" s="722" t="s">
        <v>277</v>
      </c>
      <c r="D50" s="722"/>
      <c r="E50" s="1859" t="s">
        <v>1032</v>
      </c>
      <c r="F50" s="1859" t="s">
        <v>906</v>
      </c>
      <c r="G50" s="1273">
        <v>40</v>
      </c>
      <c r="H50" s="986" t="s">
        <v>205</v>
      </c>
      <c r="I50" s="986" t="s">
        <v>152</v>
      </c>
      <c r="J50" s="1269" t="s">
        <v>187</v>
      </c>
      <c r="K50" s="1272">
        <v>640</v>
      </c>
      <c r="L50" s="1863">
        <v>640</v>
      </c>
      <c r="M50" s="1695">
        <v>640</v>
      </c>
      <c r="N50" s="1850">
        <f t="shared" si="3"/>
        <v>0</v>
      </c>
      <c r="O50" s="989"/>
      <c r="P50" s="1227">
        <v>0.5</v>
      </c>
      <c r="Q50" s="1227"/>
      <c r="R50" s="989"/>
      <c r="S50" s="989"/>
      <c r="T50" s="989"/>
      <c r="U50" s="989"/>
      <c r="V50" s="989"/>
      <c r="W50" s="789"/>
      <c r="X50" s="789"/>
      <c r="Y50" s="789"/>
      <c r="Z50" s="1885">
        <v>100</v>
      </c>
      <c r="AA50" s="1885">
        <v>100</v>
      </c>
      <c r="AB50" s="1885">
        <v>1</v>
      </c>
      <c r="AC50" s="1885"/>
      <c r="AD50" s="1885"/>
      <c r="AE50" s="996"/>
      <c r="AF50" s="1885"/>
      <c r="AG50" s="1053"/>
    </row>
    <row r="51" spans="1:33" s="169" customFormat="1" ht="27.95" customHeight="1">
      <c r="A51" s="1875" t="s">
        <v>180</v>
      </c>
      <c r="B51" s="722" t="s">
        <v>181</v>
      </c>
      <c r="C51" s="722" t="s">
        <v>277</v>
      </c>
      <c r="D51" s="722"/>
      <c r="E51" s="1859" t="s">
        <v>1033</v>
      </c>
      <c r="F51" s="1859" t="s">
        <v>1034</v>
      </c>
      <c r="G51" s="1273">
        <v>165</v>
      </c>
      <c r="H51" s="986" t="s">
        <v>205</v>
      </c>
      <c r="I51" s="986" t="s">
        <v>158</v>
      </c>
      <c r="J51" s="1269" t="s">
        <v>187</v>
      </c>
      <c r="K51" s="1863">
        <v>116621.93</v>
      </c>
      <c r="L51" s="1863">
        <v>116621.93</v>
      </c>
      <c r="M51" s="1695">
        <v>116621.93</v>
      </c>
      <c r="N51" s="1850">
        <f t="shared" si="3"/>
        <v>0</v>
      </c>
      <c r="O51" s="989"/>
      <c r="P51" s="1227"/>
      <c r="Q51" s="987"/>
      <c r="R51" s="989"/>
      <c r="S51" s="989"/>
      <c r="T51" s="989"/>
      <c r="U51" s="989"/>
      <c r="V51" s="1227">
        <v>7.8</v>
      </c>
      <c r="W51" s="789"/>
      <c r="X51" s="789"/>
      <c r="Y51" s="789"/>
      <c r="Z51" s="1885">
        <v>100</v>
      </c>
      <c r="AA51" s="1885">
        <v>100</v>
      </c>
      <c r="AB51" s="1885">
        <v>1</v>
      </c>
      <c r="AC51" s="1885"/>
      <c r="AD51" s="1885"/>
      <c r="AE51" s="996"/>
      <c r="AF51" s="1885"/>
      <c r="AG51" s="1053"/>
    </row>
    <row r="52" spans="1:33" s="169" customFormat="1" ht="59.25" customHeight="1">
      <c r="A52" s="1875" t="s">
        <v>180</v>
      </c>
      <c r="B52" s="722" t="s">
        <v>181</v>
      </c>
      <c r="C52" s="722" t="s">
        <v>277</v>
      </c>
      <c r="D52" s="722"/>
      <c r="E52" s="1859" t="s">
        <v>1035</v>
      </c>
      <c r="F52" s="1859" t="s">
        <v>1036</v>
      </c>
      <c r="G52" s="1273">
        <v>28</v>
      </c>
      <c r="H52" s="986" t="s">
        <v>205</v>
      </c>
      <c r="I52" s="986" t="s">
        <v>158</v>
      </c>
      <c r="J52" s="1269" t="s">
        <v>187</v>
      </c>
      <c r="K52" s="1272">
        <v>36996</v>
      </c>
      <c r="L52" s="1863">
        <v>36996</v>
      </c>
      <c r="M52" s="1695">
        <v>36996</v>
      </c>
      <c r="N52" s="1850">
        <f t="shared" si="3"/>
        <v>0</v>
      </c>
      <c r="O52" s="989"/>
      <c r="P52" s="989"/>
      <c r="Q52" s="987"/>
      <c r="R52" s="989"/>
      <c r="S52" s="989"/>
      <c r="T52" s="989"/>
      <c r="U52" s="989"/>
      <c r="V52" s="1227">
        <v>2.5</v>
      </c>
      <c r="W52" s="789"/>
      <c r="X52" s="789"/>
      <c r="Y52" s="789"/>
      <c r="Z52" s="1885">
        <v>100</v>
      </c>
      <c r="AA52" s="1885">
        <v>100</v>
      </c>
      <c r="AB52" s="1885">
        <v>1</v>
      </c>
      <c r="AC52" s="1885"/>
      <c r="AD52" s="1885"/>
      <c r="AE52" s="996"/>
      <c r="AF52" s="1885"/>
      <c r="AG52" s="1053"/>
    </row>
    <row r="53" spans="1:33" s="169" customFormat="1" ht="54" customHeight="1">
      <c r="A53" s="1875" t="s">
        <v>9</v>
      </c>
      <c r="B53" s="722" t="s">
        <v>181</v>
      </c>
      <c r="C53" s="722" t="s">
        <v>277</v>
      </c>
      <c r="D53" s="722"/>
      <c r="E53" s="1859" t="s">
        <v>302</v>
      </c>
      <c r="F53" s="1859" t="s">
        <v>1037</v>
      </c>
      <c r="G53" s="1273">
        <v>85</v>
      </c>
      <c r="H53" s="1861" t="s">
        <v>725</v>
      </c>
      <c r="I53" s="1861" t="s">
        <v>976</v>
      </c>
      <c r="J53" s="1269" t="s">
        <v>187</v>
      </c>
      <c r="K53" s="1272">
        <v>10382.84</v>
      </c>
      <c r="L53" s="1863">
        <v>10382.84</v>
      </c>
      <c r="M53" s="1695">
        <v>10382.84</v>
      </c>
      <c r="N53" s="1850">
        <f>K53-M53</f>
        <v>0</v>
      </c>
      <c r="O53" s="989"/>
      <c r="P53" s="989"/>
      <c r="Q53" s="987"/>
      <c r="R53" s="788">
        <v>1</v>
      </c>
      <c r="S53" s="989"/>
      <c r="T53" s="989"/>
      <c r="U53" s="989"/>
      <c r="V53" s="1227"/>
      <c r="W53" s="789"/>
      <c r="X53" s="789"/>
      <c r="Y53" s="789"/>
      <c r="Z53" s="1885">
        <v>100</v>
      </c>
      <c r="AA53" s="1885">
        <v>100</v>
      </c>
      <c r="AB53" s="1885">
        <v>1</v>
      </c>
      <c r="AC53" s="1885"/>
      <c r="AD53" s="1885"/>
      <c r="AE53" s="996"/>
      <c r="AF53" s="1885"/>
      <c r="AG53" s="1053"/>
    </row>
    <row r="54" spans="1:33" s="169" customFormat="1" ht="54" customHeight="1">
      <c r="A54" s="1875" t="s">
        <v>9</v>
      </c>
      <c r="B54" s="722" t="s">
        <v>181</v>
      </c>
      <c r="C54" s="722" t="s">
        <v>277</v>
      </c>
      <c r="D54" s="722"/>
      <c r="E54" s="1859" t="s">
        <v>281</v>
      </c>
      <c r="F54" s="1859" t="s">
        <v>282</v>
      </c>
      <c r="G54" s="1273">
        <v>130</v>
      </c>
      <c r="H54" s="1861" t="s">
        <v>725</v>
      </c>
      <c r="I54" s="1861" t="s">
        <v>976</v>
      </c>
      <c r="J54" s="1269" t="s">
        <v>187</v>
      </c>
      <c r="K54" s="1272">
        <v>16280.19</v>
      </c>
      <c r="L54" s="1272">
        <v>16280.19</v>
      </c>
      <c r="M54" s="1945">
        <v>16280.19</v>
      </c>
      <c r="N54" s="1850">
        <f t="shared" si="3"/>
        <v>0</v>
      </c>
      <c r="O54" s="989"/>
      <c r="P54" s="989"/>
      <c r="Q54" s="987"/>
      <c r="R54" s="788">
        <v>4</v>
      </c>
      <c r="S54" s="989"/>
      <c r="T54" s="989"/>
      <c r="U54" s="989"/>
      <c r="V54" s="1227"/>
      <c r="W54" s="789"/>
      <c r="X54" s="789"/>
      <c r="Y54" s="789"/>
      <c r="Z54" s="1885">
        <v>100</v>
      </c>
      <c r="AA54" s="1885">
        <v>100</v>
      </c>
      <c r="AB54" s="1885">
        <v>1</v>
      </c>
      <c r="AC54" s="1885"/>
      <c r="AD54" s="1885"/>
      <c r="AE54" s="996"/>
      <c r="AF54" s="1885"/>
      <c r="AG54" s="1053"/>
    </row>
    <row r="55" spans="1:33" s="169" customFormat="1" ht="27.95" customHeight="1">
      <c r="A55" s="1875" t="s">
        <v>180</v>
      </c>
      <c r="B55" s="1883" t="s">
        <v>181</v>
      </c>
      <c r="C55" s="722" t="s">
        <v>305</v>
      </c>
      <c r="D55" s="1643"/>
      <c r="E55" s="1971" t="s">
        <v>200</v>
      </c>
      <c r="F55" s="1971" t="s">
        <v>200</v>
      </c>
      <c r="G55" s="1644"/>
      <c r="H55" s="1888" t="s">
        <v>725</v>
      </c>
      <c r="I55" s="1888" t="s">
        <v>201</v>
      </c>
      <c r="J55" s="1888" t="s">
        <v>187</v>
      </c>
      <c r="K55" s="1969">
        <v>62670.400000000001</v>
      </c>
      <c r="L55" s="1981">
        <v>62670.400000000001</v>
      </c>
      <c r="M55" s="1694">
        <v>62670.400000000001</v>
      </c>
      <c r="N55" s="1850">
        <f>K55-M55</f>
        <v>0</v>
      </c>
      <c r="O55" s="789"/>
      <c r="P55" s="789"/>
      <c r="Q55" s="789"/>
      <c r="R55" s="989"/>
      <c r="S55" s="789"/>
      <c r="T55" s="789"/>
      <c r="U55" s="787"/>
      <c r="V55" s="789"/>
      <c r="W55" s="789"/>
      <c r="X55" s="789"/>
      <c r="Y55" s="789"/>
      <c r="Z55" s="1926">
        <v>100</v>
      </c>
      <c r="AA55" s="1926">
        <v>100</v>
      </c>
      <c r="AB55" s="1885">
        <v>1</v>
      </c>
      <c r="AC55" s="1040"/>
      <c r="AD55" s="996"/>
      <c r="AE55" s="996"/>
      <c r="AF55" s="1885"/>
      <c r="AG55" s="1053" t="s">
        <v>1038</v>
      </c>
    </row>
    <row r="56" spans="1:33" s="169" customFormat="1" ht="27.95" customHeight="1">
      <c r="A56" s="1875" t="s">
        <v>180</v>
      </c>
      <c r="B56" s="1883" t="s">
        <v>181</v>
      </c>
      <c r="C56" s="722" t="s">
        <v>305</v>
      </c>
      <c r="D56" s="1643"/>
      <c r="E56" s="1859" t="s">
        <v>1039</v>
      </c>
      <c r="F56" s="1859" t="s">
        <v>1040</v>
      </c>
      <c r="G56" s="789">
        <v>7</v>
      </c>
      <c r="H56" s="1888" t="s">
        <v>725</v>
      </c>
      <c r="I56" s="1888" t="s">
        <v>1041</v>
      </c>
      <c r="J56" s="1888" t="s">
        <v>187</v>
      </c>
      <c r="K56" s="1969">
        <v>13000</v>
      </c>
      <c r="L56" s="1981">
        <v>13000</v>
      </c>
      <c r="M56" s="1694">
        <v>13000</v>
      </c>
      <c r="N56" s="1850">
        <f t="shared" ref="N56:N98" si="4">K56-M56</f>
        <v>0</v>
      </c>
      <c r="O56" s="789"/>
      <c r="P56" s="789"/>
      <c r="Q56" s="789"/>
      <c r="R56" s="989"/>
      <c r="S56" s="789"/>
      <c r="T56" s="789"/>
      <c r="U56" s="787"/>
      <c r="V56" s="789"/>
      <c r="W56" s="789"/>
      <c r="X56" s="1885">
        <v>1</v>
      </c>
      <c r="Y56" s="789"/>
      <c r="Z56" s="1926">
        <v>100</v>
      </c>
      <c r="AA56" s="1926">
        <v>100</v>
      </c>
      <c r="AB56" s="1885">
        <v>1</v>
      </c>
      <c r="AC56" s="1040"/>
      <c r="AD56" s="996"/>
      <c r="AE56" s="996"/>
      <c r="AF56" s="1885"/>
      <c r="AG56" s="1506"/>
    </row>
    <row r="57" spans="1:33" s="169" customFormat="1" ht="27.95" customHeight="1">
      <c r="A57" s="1875" t="s">
        <v>180</v>
      </c>
      <c r="B57" s="1883" t="s">
        <v>181</v>
      </c>
      <c r="C57" s="722" t="s">
        <v>305</v>
      </c>
      <c r="D57" s="1643"/>
      <c r="E57" s="1649" t="s">
        <v>1042</v>
      </c>
      <c r="F57" s="1649" t="s">
        <v>1043</v>
      </c>
      <c r="G57" s="789">
        <v>26</v>
      </c>
      <c r="H57" s="1888" t="s">
        <v>725</v>
      </c>
      <c r="I57" s="986" t="s">
        <v>1044</v>
      </c>
      <c r="J57" s="1888" t="s">
        <v>187</v>
      </c>
      <c r="K57" s="1969">
        <v>7000</v>
      </c>
      <c r="L57" s="1981">
        <v>7000</v>
      </c>
      <c r="M57" s="1694">
        <v>7000</v>
      </c>
      <c r="N57" s="1850">
        <f t="shared" si="4"/>
        <v>0</v>
      </c>
      <c r="O57" s="789"/>
      <c r="P57" s="789"/>
      <c r="Q57" s="789"/>
      <c r="R57" s="1933">
        <v>1</v>
      </c>
      <c r="S57" s="789"/>
      <c r="T57" s="789"/>
      <c r="U57" s="787"/>
      <c r="V57" s="789"/>
      <c r="W57" s="789"/>
      <c r="X57" s="789"/>
      <c r="Y57" s="789"/>
      <c r="Z57" s="1926">
        <v>100</v>
      </c>
      <c r="AA57" s="1926">
        <v>100</v>
      </c>
      <c r="AB57" s="1885">
        <v>1</v>
      </c>
      <c r="AC57" s="1040"/>
      <c r="AD57" s="996"/>
      <c r="AE57" s="996"/>
      <c r="AF57" s="1885"/>
      <c r="AG57" s="1506"/>
    </row>
    <row r="58" spans="1:33" s="169" customFormat="1" ht="27.95" customHeight="1">
      <c r="A58" s="1875" t="s">
        <v>180</v>
      </c>
      <c r="B58" s="1883" t="s">
        <v>181</v>
      </c>
      <c r="C58" s="722" t="s">
        <v>305</v>
      </c>
      <c r="D58" s="1643"/>
      <c r="E58" s="1649" t="s">
        <v>1039</v>
      </c>
      <c r="F58" s="1649" t="s">
        <v>1045</v>
      </c>
      <c r="G58" s="789">
        <v>125</v>
      </c>
      <c r="H58" s="1888" t="s">
        <v>725</v>
      </c>
      <c r="I58" s="986" t="s">
        <v>1044</v>
      </c>
      <c r="J58" s="1888" t="s">
        <v>187</v>
      </c>
      <c r="K58" s="1969">
        <v>20000</v>
      </c>
      <c r="L58" s="1981">
        <v>20000</v>
      </c>
      <c r="M58" s="1694">
        <v>20000</v>
      </c>
      <c r="N58" s="1850">
        <f t="shared" si="4"/>
        <v>0</v>
      </c>
      <c r="O58" s="789"/>
      <c r="P58" s="789"/>
      <c r="Q58" s="789"/>
      <c r="R58" s="1933">
        <v>5</v>
      </c>
      <c r="S58" s="789"/>
      <c r="T58" s="789"/>
      <c r="U58" s="787"/>
      <c r="V58" s="789"/>
      <c r="W58" s="789"/>
      <c r="X58" s="789"/>
      <c r="Y58" s="789"/>
      <c r="Z58" s="1926">
        <v>100</v>
      </c>
      <c r="AA58" s="1926">
        <v>100</v>
      </c>
      <c r="AB58" s="1885">
        <v>1</v>
      </c>
      <c r="AC58" s="1040"/>
      <c r="AD58" s="996"/>
      <c r="AE58" s="996"/>
      <c r="AF58" s="1885"/>
      <c r="AG58" s="1506"/>
    </row>
    <row r="59" spans="1:33" s="169" customFormat="1" ht="27.95" customHeight="1">
      <c r="A59" s="1875" t="s">
        <v>180</v>
      </c>
      <c r="B59" s="1883" t="s">
        <v>181</v>
      </c>
      <c r="C59" s="722" t="s">
        <v>305</v>
      </c>
      <c r="D59" s="1643"/>
      <c r="E59" s="1649" t="s">
        <v>1046</v>
      </c>
      <c r="F59" s="1649" t="s">
        <v>1047</v>
      </c>
      <c r="G59" s="789">
        <v>117</v>
      </c>
      <c r="H59" s="1888" t="s">
        <v>725</v>
      </c>
      <c r="I59" s="986" t="s">
        <v>1044</v>
      </c>
      <c r="J59" s="1888" t="s">
        <v>187</v>
      </c>
      <c r="K59" s="1969">
        <v>12000</v>
      </c>
      <c r="L59" s="1981">
        <v>12000</v>
      </c>
      <c r="M59" s="1694">
        <v>12000</v>
      </c>
      <c r="N59" s="1850">
        <f t="shared" si="4"/>
        <v>0</v>
      </c>
      <c r="O59" s="789"/>
      <c r="P59" s="789"/>
      <c r="Q59" s="789"/>
      <c r="R59" s="1933">
        <v>3</v>
      </c>
      <c r="S59" s="789"/>
      <c r="T59" s="789"/>
      <c r="U59" s="787"/>
      <c r="V59" s="789"/>
      <c r="W59" s="789"/>
      <c r="X59" s="789"/>
      <c r="Y59" s="789"/>
      <c r="Z59" s="1926">
        <v>100</v>
      </c>
      <c r="AA59" s="1926">
        <v>100</v>
      </c>
      <c r="AB59" s="1885">
        <v>1</v>
      </c>
      <c r="AC59" s="1040"/>
      <c r="AD59" s="996"/>
      <c r="AE59" s="996"/>
      <c r="AF59" s="1885"/>
      <c r="AG59" s="1506"/>
    </row>
    <row r="60" spans="1:33" s="169" customFormat="1" ht="27.95" customHeight="1">
      <c r="A60" s="1875" t="s">
        <v>180</v>
      </c>
      <c r="B60" s="1883" t="s">
        <v>181</v>
      </c>
      <c r="C60" s="722" t="s">
        <v>305</v>
      </c>
      <c r="D60" s="1643"/>
      <c r="E60" s="1649" t="s">
        <v>1048</v>
      </c>
      <c r="F60" s="1649" t="s">
        <v>1049</v>
      </c>
      <c r="G60" s="789">
        <v>131</v>
      </c>
      <c r="H60" s="1888" t="s">
        <v>725</v>
      </c>
      <c r="I60" s="986" t="s">
        <v>1044</v>
      </c>
      <c r="J60" s="1888" t="s">
        <v>187</v>
      </c>
      <c r="K60" s="1969">
        <v>33000</v>
      </c>
      <c r="L60" s="1981">
        <v>33000</v>
      </c>
      <c r="M60" s="1694">
        <v>33000</v>
      </c>
      <c r="N60" s="1850">
        <f t="shared" si="4"/>
        <v>0</v>
      </c>
      <c r="O60" s="789"/>
      <c r="P60" s="789"/>
      <c r="Q60" s="789"/>
      <c r="R60" s="1933">
        <v>13</v>
      </c>
      <c r="S60" s="789"/>
      <c r="T60" s="789"/>
      <c r="U60" s="787"/>
      <c r="V60" s="789"/>
      <c r="W60" s="789"/>
      <c r="X60" s="789"/>
      <c r="Y60" s="789"/>
      <c r="Z60" s="1926">
        <v>100</v>
      </c>
      <c r="AA60" s="1926">
        <v>100</v>
      </c>
      <c r="AB60" s="1885">
        <v>1</v>
      </c>
      <c r="AC60" s="1040"/>
      <c r="AD60" s="996"/>
      <c r="AE60" s="996"/>
      <c r="AF60" s="1885"/>
      <c r="AG60" s="1506"/>
    </row>
    <row r="61" spans="1:33" s="169" customFormat="1" ht="27.95" customHeight="1">
      <c r="A61" s="1875" t="s">
        <v>180</v>
      </c>
      <c r="B61" s="1883" t="s">
        <v>181</v>
      </c>
      <c r="C61" s="722" t="s">
        <v>305</v>
      </c>
      <c r="D61" s="1643"/>
      <c r="E61" s="1649" t="s">
        <v>1050</v>
      </c>
      <c r="F61" s="1649" t="s">
        <v>1051</v>
      </c>
      <c r="G61" s="789">
        <v>92</v>
      </c>
      <c r="H61" s="1888" t="s">
        <v>725</v>
      </c>
      <c r="I61" s="986" t="s">
        <v>1044</v>
      </c>
      <c r="J61" s="1888" t="s">
        <v>187</v>
      </c>
      <c r="K61" s="1969">
        <v>7000</v>
      </c>
      <c r="L61" s="1981">
        <v>7000</v>
      </c>
      <c r="M61" s="1694">
        <v>7000</v>
      </c>
      <c r="N61" s="1850">
        <f t="shared" si="4"/>
        <v>0</v>
      </c>
      <c r="O61" s="789"/>
      <c r="P61" s="789"/>
      <c r="Q61" s="789"/>
      <c r="R61" s="1933">
        <v>1</v>
      </c>
      <c r="S61" s="789"/>
      <c r="T61" s="789"/>
      <c r="U61" s="787"/>
      <c r="V61" s="789"/>
      <c r="W61" s="789"/>
      <c r="X61" s="789"/>
      <c r="Y61" s="789"/>
      <c r="Z61" s="1926">
        <v>100</v>
      </c>
      <c r="AA61" s="1926">
        <v>100</v>
      </c>
      <c r="AB61" s="1885">
        <v>1</v>
      </c>
      <c r="AC61" s="1040"/>
      <c r="AD61" s="996"/>
      <c r="AE61" s="996"/>
      <c r="AF61" s="1885"/>
      <c r="AG61" s="1506"/>
    </row>
    <row r="62" spans="1:33" s="169" customFormat="1" ht="27.95" customHeight="1">
      <c r="A62" s="1875" t="s">
        <v>180</v>
      </c>
      <c r="B62" s="1883" t="s">
        <v>181</v>
      </c>
      <c r="C62" s="722" t="s">
        <v>305</v>
      </c>
      <c r="D62" s="1643"/>
      <c r="E62" s="1649" t="s">
        <v>1052</v>
      </c>
      <c r="F62" s="1649" t="s">
        <v>1053</v>
      </c>
      <c r="G62" s="789">
        <v>72</v>
      </c>
      <c r="H62" s="1888" t="s">
        <v>725</v>
      </c>
      <c r="I62" s="986" t="s">
        <v>1044</v>
      </c>
      <c r="J62" s="1888" t="s">
        <v>187</v>
      </c>
      <c r="K62" s="1969">
        <v>7000</v>
      </c>
      <c r="L62" s="1981">
        <v>7000</v>
      </c>
      <c r="M62" s="1694">
        <v>7000</v>
      </c>
      <c r="N62" s="1850">
        <f t="shared" si="4"/>
        <v>0</v>
      </c>
      <c r="O62" s="789"/>
      <c r="P62" s="789"/>
      <c r="Q62" s="789"/>
      <c r="R62" s="1933">
        <v>1</v>
      </c>
      <c r="S62" s="789"/>
      <c r="T62" s="789"/>
      <c r="U62" s="787"/>
      <c r="V62" s="789"/>
      <c r="W62" s="789"/>
      <c r="X62" s="789"/>
      <c r="Y62" s="789"/>
      <c r="Z62" s="1926">
        <v>100</v>
      </c>
      <c r="AA62" s="1926">
        <v>100</v>
      </c>
      <c r="AB62" s="1885">
        <v>1</v>
      </c>
      <c r="AC62" s="1040"/>
      <c r="AD62" s="996"/>
      <c r="AE62" s="996"/>
      <c r="AF62" s="1885"/>
      <c r="AG62" s="1506"/>
    </row>
    <row r="63" spans="1:33" s="169" customFormat="1" ht="27.95" customHeight="1">
      <c r="A63" s="1875" t="s">
        <v>180</v>
      </c>
      <c r="B63" s="1883" t="s">
        <v>181</v>
      </c>
      <c r="C63" s="722" t="s">
        <v>305</v>
      </c>
      <c r="D63" s="1643"/>
      <c r="E63" s="1649" t="s">
        <v>1054</v>
      </c>
      <c r="F63" s="1649" t="s">
        <v>1055</v>
      </c>
      <c r="G63" s="789">
        <v>179</v>
      </c>
      <c r="H63" s="1888" t="s">
        <v>725</v>
      </c>
      <c r="I63" s="986" t="s">
        <v>1044</v>
      </c>
      <c r="J63" s="1888" t="s">
        <v>187</v>
      </c>
      <c r="K63" s="1969">
        <v>25000</v>
      </c>
      <c r="L63" s="1981">
        <v>25000</v>
      </c>
      <c r="M63" s="1694">
        <v>25000</v>
      </c>
      <c r="N63" s="1850">
        <f t="shared" si="4"/>
        <v>0</v>
      </c>
      <c r="O63" s="789"/>
      <c r="P63" s="789"/>
      <c r="Q63" s="789"/>
      <c r="R63" s="1933">
        <v>8</v>
      </c>
      <c r="S63" s="789"/>
      <c r="T63" s="789"/>
      <c r="U63" s="787"/>
      <c r="V63" s="789"/>
      <c r="W63" s="789"/>
      <c r="X63" s="789"/>
      <c r="Y63" s="789"/>
      <c r="Z63" s="1926">
        <v>100</v>
      </c>
      <c r="AA63" s="1926">
        <v>100</v>
      </c>
      <c r="AB63" s="1885">
        <v>1</v>
      </c>
      <c r="AC63" s="1040"/>
      <c r="AD63" s="996"/>
      <c r="AE63" s="996"/>
      <c r="AF63" s="1885"/>
      <c r="AG63" s="1506"/>
    </row>
    <row r="64" spans="1:33" s="169" customFormat="1" ht="27.95" customHeight="1">
      <c r="A64" s="1875" t="s">
        <v>180</v>
      </c>
      <c r="B64" s="1883" t="s">
        <v>181</v>
      </c>
      <c r="C64" s="722" t="s">
        <v>305</v>
      </c>
      <c r="D64" s="1643"/>
      <c r="E64" s="1649" t="s">
        <v>1056</v>
      </c>
      <c r="F64" s="1649" t="s">
        <v>1057</v>
      </c>
      <c r="G64" s="789">
        <v>108</v>
      </c>
      <c r="H64" s="1888" t="s">
        <v>725</v>
      </c>
      <c r="I64" s="986" t="s">
        <v>1044</v>
      </c>
      <c r="J64" s="1888" t="s">
        <v>187</v>
      </c>
      <c r="K64" s="1930">
        <v>25000</v>
      </c>
      <c r="L64" s="1934">
        <v>25000</v>
      </c>
      <c r="M64" s="1696">
        <v>25000</v>
      </c>
      <c r="N64" s="1891">
        <f t="shared" si="4"/>
        <v>0</v>
      </c>
      <c r="O64" s="1646"/>
      <c r="P64" s="1646"/>
      <c r="Q64" s="1646"/>
      <c r="R64" s="1933">
        <v>15</v>
      </c>
      <c r="S64" s="1646"/>
      <c r="T64" s="1646"/>
      <c r="U64" s="1933"/>
      <c r="V64" s="1646"/>
      <c r="W64" s="1646"/>
      <c r="X64" s="1646"/>
      <c r="Y64" s="1646"/>
      <c r="Z64" s="1926">
        <v>100</v>
      </c>
      <c r="AA64" s="1926">
        <v>100</v>
      </c>
      <c r="AB64" s="1892">
        <v>1</v>
      </c>
      <c r="AC64" s="1040"/>
      <c r="AD64" s="996"/>
      <c r="AE64" s="996"/>
      <c r="AF64" s="1885"/>
      <c r="AG64" s="1506"/>
    </row>
    <row r="65" spans="1:33" s="169" customFormat="1" ht="27.95" customHeight="1">
      <c r="A65" s="1875" t="s">
        <v>180</v>
      </c>
      <c r="B65" s="1883" t="s">
        <v>181</v>
      </c>
      <c r="C65" s="722" t="s">
        <v>305</v>
      </c>
      <c r="D65" s="1643"/>
      <c r="E65" s="1649" t="s">
        <v>1058</v>
      </c>
      <c r="F65" s="1649" t="s">
        <v>1059</v>
      </c>
      <c r="G65" s="789">
        <v>190</v>
      </c>
      <c r="H65" s="1888" t="s">
        <v>725</v>
      </c>
      <c r="I65" s="986" t="s">
        <v>1044</v>
      </c>
      <c r="J65" s="1888" t="s">
        <v>187</v>
      </c>
      <c r="K65" s="1969">
        <v>7000</v>
      </c>
      <c r="L65" s="1981">
        <v>7000</v>
      </c>
      <c r="M65" s="1694">
        <v>7000</v>
      </c>
      <c r="N65" s="1850">
        <f t="shared" si="4"/>
        <v>0</v>
      </c>
      <c r="O65" s="789"/>
      <c r="P65" s="789"/>
      <c r="Q65" s="789"/>
      <c r="R65" s="1933">
        <v>1</v>
      </c>
      <c r="S65" s="789"/>
      <c r="T65" s="789"/>
      <c r="U65" s="787"/>
      <c r="V65" s="789"/>
      <c r="W65" s="789"/>
      <c r="X65" s="789"/>
      <c r="Y65" s="789"/>
      <c r="Z65" s="1885">
        <v>100</v>
      </c>
      <c r="AA65" s="1885">
        <v>100</v>
      </c>
      <c r="AB65" s="1885">
        <v>1</v>
      </c>
      <c r="AC65" s="1040"/>
      <c r="AD65" s="996"/>
      <c r="AE65" s="996"/>
      <c r="AF65" s="1885"/>
      <c r="AG65" s="1506"/>
    </row>
    <row r="66" spans="1:33" s="169" customFormat="1" ht="27.95" customHeight="1">
      <c r="A66" s="1875" t="s">
        <v>180</v>
      </c>
      <c r="B66" s="1883" t="s">
        <v>181</v>
      </c>
      <c r="C66" s="722" t="s">
        <v>305</v>
      </c>
      <c r="D66" s="1643"/>
      <c r="E66" s="1649" t="s">
        <v>1060</v>
      </c>
      <c r="F66" s="1649" t="s">
        <v>1061</v>
      </c>
      <c r="G66" s="789">
        <v>97</v>
      </c>
      <c r="H66" s="1888" t="s">
        <v>725</v>
      </c>
      <c r="I66" s="986" t="s">
        <v>1044</v>
      </c>
      <c r="J66" s="1888" t="s">
        <v>187</v>
      </c>
      <c r="K66" s="1969">
        <v>30000</v>
      </c>
      <c r="L66" s="1981">
        <v>30000</v>
      </c>
      <c r="M66" s="1694">
        <v>30000</v>
      </c>
      <c r="N66" s="1850">
        <f t="shared" si="4"/>
        <v>0</v>
      </c>
      <c r="O66" s="789"/>
      <c r="P66" s="789"/>
      <c r="Q66" s="789"/>
      <c r="R66" s="1933">
        <v>7</v>
      </c>
      <c r="S66" s="789"/>
      <c r="T66" s="789"/>
      <c r="U66" s="787"/>
      <c r="V66" s="789"/>
      <c r="W66" s="789"/>
      <c r="X66" s="789"/>
      <c r="Y66" s="789"/>
      <c r="Z66" s="1885">
        <v>100</v>
      </c>
      <c r="AA66" s="1885">
        <v>100</v>
      </c>
      <c r="AB66" s="1885">
        <v>1</v>
      </c>
      <c r="AC66" s="1040"/>
      <c r="AD66" s="996"/>
      <c r="AE66" s="996"/>
      <c r="AF66" s="1885"/>
      <c r="AG66" s="1506"/>
    </row>
    <row r="67" spans="1:33" s="169" customFormat="1" ht="27.95" customHeight="1">
      <c r="A67" s="1875" t="s">
        <v>180</v>
      </c>
      <c r="B67" s="1883" t="s">
        <v>181</v>
      </c>
      <c r="C67" s="722" t="s">
        <v>305</v>
      </c>
      <c r="D67" s="1643"/>
      <c r="E67" s="1649" t="s">
        <v>1062</v>
      </c>
      <c r="F67" s="1649" t="s">
        <v>1063</v>
      </c>
      <c r="G67" s="789">
        <v>29</v>
      </c>
      <c r="H67" s="1888" t="s">
        <v>725</v>
      </c>
      <c r="I67" s="986" t="s">
        <v>1044</v>
      </c>
      <c r="J67" s="1888" t="s">
        <v>187</v>
      </c>
      <c r="K67" s="1969">
        <v>8000</v>
      </c>
      <c r="L67" s="1981">
        <v>8000</v>
      </c>
      <c r="M67" s="1694">
        <v>8000</v>
      </c>
      <c r="N67" s="1850">
        <f t="shared" si="4"/>
        <v>0</v>
      </c>
      <c r="O67" s="789"/>
      <c r="P67" s="789"/>
      <c r="Q67" s="789"/>
      <c r="R67" s="1933">
        <v>2</v>
      </c>
      <c r="S67" s="789"/>
      <c r="T67" s="789"/>
      <c r="U67" s="787"/>
      <c r="V67" s="789"/>
      <c r="W67" s="789"/>
      <c r="X67" s="789"/>
      <c r="Y67" s="789"/>
      <c r="Z67" s="1885">
        <v>100</v>
      </c>
      <c r="AA67" s="1885">
        <v>100</v>
      </c>
      <c r="AB67" s="1885">
        <v>1</v>
      </c>
      <c r="AC67" s="1040"/>
      <c r="AD67" s="996"/>
      <c r="AE67" s="996"/>
      <c r="AF67" s="1885"/>
      <c r="AG67" s="1506"/>
    </row>
    <row r="68" spans="1:33" s="169" customFormat="1" ht="27.95" customHeight="1">
      <c r="A68" s="1875" t="s">
        <v>180</v>
      </c>
      <c r="B68" s="1883" t="s">
        <v>181</v>
      </c>
      <c r="C68" s="722" t="s">
        <v>305</v>
      </c>
      <c r="D68" s="1643"/>
      <c r="E68" s="1649" t="s">
        <v>1064</v>
      </c>
      <c r="F68" s="1649" t="s">
        <v>1065</v>
      </c>
      <c r="G68" s="789">
        <v>17</v>
      </c>
      <c r="H68" s="1888" t="s">
        <v>725</v>
      </c>
      <c r="I68" s="986" t="s">
        <v>1044</v>
      </c>
      <c r="J68" s="1888" t="s">
        <v>187</v>
      </c>
      <c r="K68" s="1969">
        <v>7000</v>
      </c>
      <c r="L68" s="1981">
        <v>7000</v>
      </c>
      <c r="M68" s="1694">
        <v>7000</v>
      </c>
      <c r="N68" s="1850">
        <f t="shared" si="4"/>
        <v>0</v>
      </c>
      <c r="O68" s="789"/>
      <c r="P68" s="789"/>
      <c r="Q68" s="789"/>
      <c r="R68" s="1933">
        <v>1</v>
      </c>
      <c r="S68" s="789"/>
      <c r="T68" s="789"/>
      <c r="U68" s="787"/>
      <c r="V68" s="789"/>
      <c r="W68" s="789"/>
      <c r="X68" s="789"/>
      <c r="Y68" s="789"/>
      <c r="Z68" s="1926">
        <v>100</v>
      </c>
      <c r="AA68" s="1926">
        <v>100</v>
      </c>
      <c r="AB68" s="1885">
        <v>1</v>
      </c>
      <c r="AC68" s="1040"/>
      <c r="AD68" s="996"/>
      <c r="AE68" s="996"/>
      <c r="AF68" s="1885"/>
      <c r="AG68" s="1506"/>
    </row>
    <row r="69" spans="1:33" s="169" customFormat="1" ht="27.95" customHeight="1">
      <c r="A69" s="1875" t="s">
        <v>180</v>
      </c>
      <c r="B69" s="1883" t="s">
        <v>181</v>
      </c>
      <c r="C69" s="722" t="s">
        <v>305</v>
      </c>
      <c r="D69" s="1643"/>
      <c r="E69" s="1649" t="s">
        <v>1066</v>
      </c>
      <c r="F69" s="1649" t="s">
        <v>1067</v>
      </c>
      <c r="G69" s="789">
        <v>42</v>
      </c>
      <c r="H69" s="1888" t="s">
        <v>725</v>
      </c>
      <c r="I69" s="986" t="s">
        <v>1044</v>
      </c>
      <c r="J69" s="1888" t="s">
        <v>187</v>
      </c>
      <c r="K69" s="1969">
        <v>7000</v>
      </c>
      <c r="L69" s="1981">
        <v>7000</v>
      </c>
      <c r="M69" s="1694">
        <v>7000</v>
      </c>
      <c r="N69" s="1850">
        <f t="shared" si="4"/>
        <v>0</v>
      </c>
      <c r="O69" s="789"/>
      <c r="P69" s="789"/>
      <c r="Q69" s="789"/>
      <c r="R69" s="1933">
        <v>1</v>
      </c>
      <c r="S69" s="789"/>
      <c r="T69" s="789"/>
      <c r="U69" s="787"/>
      <c r="V69" s="789"/>
      <c r="W69" s="789"/>
      <c r="X69" s="789"/>
      <c r="Y69" s="789"/>
      <c r="Z69" s="1885">
        <v>100</v>
      </c>
      <c r="AA69" s="1885">
        <v>100</v>
      </c>
      <c r="AB69" s="1885">
        <v>1</v>
      </c>
      <c r="AC69" s="1040"/>
      <c r="AD69" s="996"/>
      <c r="AE69" s="996"/>
      <c r="AF69" s="1885"/>
      <c r="AG69" s="1506"/>
    </row>
    <row r="70" spans="1:33" s="169" customFormat="1" ht="27.95" customHeight="1">
      <c r="A70" s="1875" t="s">
        <v>180</v>
      </c>
      <c r="B70" s="1883" t="s">
        <v>181</v>
      </c>
      <c r="C70" s="722" t="s">
        <v>305</v>
      </c>
      <c r="D70" s="1643"/>
      <c r="E70" s="1649" t="s">
        <v>1068</v>
      </c>
      <c r="F70" s="1649" t="s">
        <v>1069</v>
      </c>
      <c r="G70" s="789">
        <v>37</v>
      </c>
      <c r="H70" s="1888" t="s">
        <v>725</v>
      </c>
      <c r="I70" s="986" t="s">
        <v>1044</v>
      </c>
      <c r="J70" s="1888" t="s">
        <v>187</v>
      </c>
      <c r="K70" s="1969">
        <v>7000</v>
      </c>
      <c r="L70" s="1981">
        <v>7000</v>
      </c>
      <c r="M70" s="1694">
        <v>7000</v>
      </c>
      <c r="N70" s="1850">
        <f t="shared" si="4"/>
        <v>0</v>
      </c>
      <c r="O70" s="789"/>
      <c r="P70" s="789"/>
      <c r="Q70" s="789"/>
      <c r="R70" s="1933">
        <v>1</v>
      </c>
      <c r="S70" s="789"/>
      <c r="T70" s="789"/>
      <c r="U70" s="787"/>
      <c r="V70" s="789"/>
      <c r="W70" s="789"/>
      <c r="X70" s="789"/>
      <c r="Y70" s="789"/>
      <c r="Z70" s="1885">
        <v>100</v>
      </c>
      <c r="AA70" s="1885">
        <v>100</v>
      </c>
      <c r="AB70" s="1885">
        <v>1</v>
      </c>
      <c r="AC70" s="1040"/>
      <c r="AD70" s="996"/>
      <c r="AE70" s="996"/>
      <c r="AF70" s="1885"/>
      <c r="AG70" s="1506"/>
    </row>
    <row r="71" spans="1:33" s="169" customFormat="1" ht="27.95" customHeight="1">
      <c r="A71" s="1875" t="s">
        <v>180</v>
      </c>
      <c r="B71" s="1883" t="s">
        <v>181</v>
      </c>
      <c r="C71" s="722" t="s">
        <v>305</v>
      </c>
      <c r="D71" s="1643"/>
      <c r="E71" s="1649" t="s">
        <v>1070</v>
      </c>
      <c r="F71" s="1649" t="s">
        <v>1071</v>
      </c>
      <c r="G71" s="789">
        <v>19</v>
      </c>
      <c r="H71" s="1888" t="s">
        <v>725</v>
      </c>
      <c r="I71" s="986" t="s">
        <v>1044</v>
      </c>
      <c r="J71" s="1888" t="s">
        <v>187</v>
      </c>
      <c r="K71" s="1969">
        <v>8000</v>
      </c>
      <c r="L71" s="1981">
        <v>8000</v>
      </c>
      <c r="M71" s="1694">
        <v>8000</v>
      </c>
      <c r="N71" s="1850">
        <f t="shared" si="4"/>
        <v>0</v>
      </c>
      <c r="O71" s="789"/>
      <c r="P71" s="789"/>
      <c r="Q71" s="789"/>
      <c r="R71" s="1933">
        <v>2</v>
      </c>
      <c r="S71" s="789"/>
      <c r="T71" s="789"/>
      <c r="U71" s="787"/>
      <c r="V71" s="789"/>
      <c r="W71" s="789"/>
      <c r="X71" s="789"/>
      <c r="Y71" s="789"/>
      <c r="Z71" s="1885">
        <v>100</v>
      </c>
      <c r="AA71" s="1885">
        <v>100</v>
      </c>
      <c r="AB71" s="1885">
        <v>1</v>
      </c>
      <c r="AC71" s="1040"/>
      <c r="AD71" s="996"/>
      <c r="AE71" s="996"/>
      <c r="AF71" s="1885"/>
      <c r="AG71" s="1506"/>
    </row>
    <row r="72" spans="1:33" s="169" customFormat="1" ht="27.95" customHeight="1">
      <c r="A72" s="1875" t="s">
        <v>180</v>
      </c>
      <c r="B72" s="1883" t="s">
        <v>181</v>
      </c>
      <c r="C72" s="722" t="s">
        <v>305</v>
      </c>
      <c r="D72" s="1643"/>
      <c r="E72" s="1649" t="s">
        <v>1072</v>
      </c>
      <c r="F72" s="1649" t="s">
        <v>1073</v>
      </c>
      <c r="G72" s="789">
        <v>62</v>
      </c>
      <c r="H72" s="1888" t="s">
        <v>725</v>
      </c>
      <c r="I72" s="986" t="s">
        <v>1044</v>
      </c>
      <c r="J72" s="1888" t="s">
        <v>187</v>
      </c>
      <c r="K72" s="1969">
        <v>8000</v>
      </c>
      <c r="L72" s="1981">
        <v>8000</v>
      </c>
      <c r="M72" s="1694">
        <v>8000</v>
      </c>
      <c r="N72" s="1850">
        <f t="shared" si="4"/>
        <v>0</v>
      </c>
      <c r="O72" s="789"/>
      <c r="P72" s="789"/>
      <c r="Q72" s="789"/>
      <c r="R72" s="1933">
        <v>2</v>
      </c>
      <c r="S72" s="789"/>
      <c r="T72" s="789"/>
      <c r="U72" s="787"/>
      <c r="V72" s="789"/>
      <c r="W72" s="789"/>
      <c r="X72" s="789"/>
      <c r="Y72" s="789"/>
      <c r="Z72" s="1926">
        <v>100</v>
      </c>
      <c r="AA72" s="1926">
        <v>100</v>
      </c>
      <c r="AB72" s="1885">
        <v>1</v>
      </c>
      <c r="AC72" s="1040"/>
      <c r="AD72" s="996"/>
      <c r="AE72" s="996"/>
      <c r="AF72" s="1885"/>
      <c r="AG72" s="1506"/>
    </row>
    <row r="73" spans="1:33" s="169" customFormat="1" ht="27.95" customHeight="1">
      <c r="A73" s="1875" t="s">
        <v>180</v>
      </c>
      <c r="B73" s="1883" t="s">
        <v>181</v>
      </c>
      <c r="C73" s="722" t="s">
        <v>305</v>
      </c>
      <c r="D73" s="1643"/>
      <c r="E73" s="1649" t="s">
        <v>1074</v>
      </c>
      <c r="F73" s="1649" t="s">
        <v>1075</v>
      </c>
      <c r="G73" s="789">
        <v>41</v>
      </c>
      <c r="H73" s="1888" t="s">
        <v>725</v>
      </c>
      <c r="I73" s="986" t="s">
        <v>1044</v>
      </c>
      <c r="J73" s="1888" t="s">
        <v>187</v>
      </c>
      <c r="K73" s="1969">
        <v>7000</v>
      </c>
      <c r="L73" s="1981">
        <v>7000</v>
      </c>
      <c r="M73" s="1694">
        <v>7000</v>
      </c>
      <c r="N73" s="1850">
        <f t="shared" si="4"/>
        <v>0</v>
      </c>
      <c r="O73" s="789"/>
      <c r="P73" s="789"/>
      <c r="Q73" s="789"/>
      <c r="R73" s="1933">
        <v>1</v>
      </c>
      <c r="S73" s="789"/>
      <c r="T73" s="789"/>
      <c r="U73" s="787"/>
      <c r="V73" s="789"/>
      <c r="W73" s="789"/>
      <c r="X73" s="789"/>
      <c r="Y73" s="789"/>
      <c r="Z73" s="1926">
        <v>100</v>
      </c>
      <c r="AA73" s="1926">
        <v>100</v>
      </c>
      <c r="AB73" s="1885">
        <v>1</v>
      </c>
      <c r="AC73" s="1040"/>
      <c r="AD73" s="996"/>
      <c r="AE73" s="996"/>
      <c r="AF73" s="1885"/>
      <c r="AG73" s="1506"/>
    </row>
    <row r="74" spans="1:33" s="169" customFormat="1" ht="27.95" customHeight="1">
      <c r="A74" s="1875" t="s">
        <v>180</v>
      </c>
      <c r="B74" s="1883" t="s">
        <v>181</v>
      </c>
      <c r="C74" s="722" t="s">
        <v>305</v>
      </c>
      <c r="D74" s="1643"/>
      <c r="E74" s="1649" t="s">
        <v>1076</v>
      </c>
      <c r="F74" s="1649" t="s">
        <v>1077</v>
      </c>
      <c r="G74" s="789">
        <v>40</v>
      </c>
      <c r="H74" s="1888" t="s">
        <v>725</v>
      </c>
      <c r="I74" s="986" t="s">
        <v>1044</v>
      </c>
      <c r="J74" s="1888" t="s">
        <v>187</v>
      </c>
      <c r="K74" s="1969">
        <v>14000</v>
      </c>
      <c r="L74" s="1981">
        <v>14000</v>
      </c>
      <c r="M74" s="1694">
        <v>14000</v>
      </c>
      <c r="N74" s="1850">
        <f t="shared" si="4"/>
        <v>0</v>
      </c>
      <c r="O74" s="789"/>
      <c r="P74" s="789"/>
      <c r="Q74" s="789"/>
      <c r="R74" s="1933">
        <v>4</v>
      </c>
      <c r="S74" s="789"/>
      <c r="T74" s="789"/>
      <c r="U74" s="787"/>
      <c r="V74" s="789"/>
      <c r="W74" s="789"/>
      <c r="X74" s="789"/>
      <c r="Y74" s="789"/>
      <c r="Z74" s="1926">
        <v>100</v>
      </c>
      <c r="AA74" s="1926">
        <v>100</v>
      </c>
      <c r="AB74" s="1885">
        <v>1</v>
      </c>
      <c r="AC74" s="1040"/>
      <c r="AD74" s="996"/>
      <c r="AE74" s="996"/>
      <c r="AF74" s="1885"/>
      <c r="AG74" s="1506"/>
    </row>
    <row r="75" spans="1:33" s="169" customFormat="1" ht="27.95" customHeight="1">
      <c r="A75" s="1875" t="s">
        <v>180</v>
      </c>
      <c r="B75" s="1883" t="s">
        <v>181</v>
      </c>
      <c r="C75" s="722" t="s">
        <v>305</v>
      </c>
      <c r="D75" s="1643"/>
      <c r="E75" s="1649" t="s">
        <v>1078</v>
      </c>
      <c r="F75" s="1649" t="s">
        <v>1079</v>
      </c>
      <c r="G75" s="789">
        <v>123</v>
      </c>
      <c r="H75" s="1888" t="s">
        <v>725</v>
      </c>
      <c r="I75" s="986" t="s">
        <v>1044</v>
      </c>
      <c r="J75" s="1888" t="s">
        <v>187</v>
      </c>
      <c r="K75" s="1969">
        <v>8000</v>
      </c>
      <c r="L75" s="1981">
        <v>8000</v>
      </c>
      <c r="M75" s="1694">
        <v>8000</v>
      </c>
      <c r="N75" s="1850">
        <f t="shared" si="4"/>
        <v>0</v>
      </c>
      <c r="O75" s="789"/>
      <c r="P75" s="789"/>
      <c r="Q75" s="789"/>
      <c r="R75" s="1933">
        <v>2</v>
      </c>
      <c r="S75" s="789"/>
      <c r="T75" s="789"/>
      <c r="U75" s="787"/>
      <c r="V75" s="789"/>
      <c r="W75" s="789"/>
      <c r="X75" s="789"/>
      <c r="Y75" s="789"/>
      <c r="Z75" s="1926">
        <v>100</v>
      </c>
      <c r="AA75" s="1926">
        <v>100</v>
      </c>
      <c r="AB75" s="1885">
        <v>1</v>
      </c>
      <c r="AC75" s="1040"/>
      <c r="AD75" s="996"/>
      <c r="AE75" s="996"/>
      <c r="AF75" s="1885"/>
      <c r="AG75" s="1506"/>
    </row>
    <row r="76" spans="1:33" s="169" customFormat="1" ht="27.95" customHeight="1">
      <c r="A76" s="1875" t="s">
        <v>180</v>
      </c>
      <c r="B76" s="1883" t="s">
        <v>181</v>
      </c>
      <c r="C76" s="722" t="s">
        <v>305</v>
      </c>
      <c r="D76" s="1643"/>
      <c r="E76" s="1649" t="s">
        <v>1080</v>
      </c>
      <c r="F76" s="1649" t="s">
        <v>1081</v>
      </c>
      <c r="G76" s="789">
        <v>102</v>
      </c>
      <c r="H76" s="1888" t="s">
        <v>725</v>
      </c>
      <c r="I76" s="986" t="s">
        <v>1044</v>
      </c>
      <c r="J76" s="1888" t="s">
        <v>187</v>
      </c>
      <c r="K76" s="1969">
        <v>15000</v>
      </c>
      <c r="L76" s="1981">
        <v>15000</v>
      </c>
      <c r="M76" s="1694">
        <v>15000</v>
      </c>
      <c r="N76" s="1850">
        <f t="shared" si="4"/>
        <v>0</v>
      </c>
      <c r="O76" s="789"/>
      <c r="P76" s="789"/>
      <c r="Q76" s="789"/>
      <c r="R76" s="1933">
        <v>5</v>
      </c>
      <c r="S76" s="789"/>
      <c r="T76" s="789"/>
      <c r="U76" s="787"/>
      <c r="V76" s="789"/>
      <c r="W76" s="789"/>
      <c r="X76" s="789"/>
      <c r="Y76" s="789"/>
      <c r="Z76" s="1926">
        <v>100</v>
      </c>
      <c r="AA76" s="1926">
        <v>100</v>
      </c>
      <c r="AB76" s="1885">
        <v>1</v>
      </c>
      <c r="AC76" s="1040"/>
      <c r="AD76" s="996"/>
      <c r="AE76" s="996"/>
      <c r="AF76" s="1885"/>
      <c r="AG76" s="1506"/>
    </row>
    <row r="77" spans="1:33" s="169" customFormat="1" ht="27.95" customHeight="1">
      <c r="A77" s="1875" t="s">
        <v>180</v>
      </c>
      <c r="B77" s="1883" t="s">
        <v>181</v>
      </c>
      <c r="C77" s="722" t="s">
        <v>305</v>
      </c>
      <c r="D77" s="1643"/>
      <c r="E77" s="1649" t="s">
        <v>1082</v>
      </c>
      <c r="F77" s="1649" t="s">
        <v>1083</v>
      </c>
      <c r="G77" s="789">
        <v>35</v>
      </c>
      <c r="H77" s="1888" t="s">
        <v>725</v>
      </c>
      <c r="I77" s="986" t="s">
        <v>1044</v>
      </c>
      <c r="J77" s="1888" t="s">
        <v>187</v>
      </c>
      <c r="K77" s="1969">
        <v>8000</v>
      </c>
      <c r="L77" s="1981">
        <v>8000</v>
      </c>
      <c r="M77" s="1694">
        <v>8000</v>
      </c>
      <c r="N77" s="1850">
        <f t="shared" si="4"/>
        <v>0</v>
      </c>
      <c r="O77" s="789"/>
      <c r="P77" s="789"/>
      <c r="Q77" s="789"/>
      <c r="R77" s="1933">
        <v>2</v>
      </c>
      <c r="S77" s="789"/>
      <c r="T77" s="789"/>
      <c r="U77" s="787"/>
      <c r="V77" s="789"/>
      <c r="W77" s="789"/>
      <c r="X77" s="789"/>
      <c r="Y77" s="789"/>
      <c r="Z77" s="1926">
        <v>100</v>
      </c>
      <c r="AA77" s="1926">
        <v>100</v>
      </c>
      <c r="AB77" s="1885">
        <v>1</v>
      </c>
      <c r="AC77" s="1040"/>
      <c r="AD77" s="996"/>
      <c r="AE77" s="996"/>
      <c r="AF77" s="1885"/>
      <c r="AG77" s="1506"/>
    </row>
    <row r="78" spans="1:33" s="169" customFormat="1" ht="27.95" customHeight="1">
      <c r="A78" s="1875" t="s">
        <v>180</v>
      </c>
      <c r="B78" s="1883" t="s">
        <v>181</v>
      </c>
      <c r="C78" s="722" t="s">
        <v>305</v>
      </c>
      <c r="D78" s="1643"/>
      <c r="E78" s="1649" t="s">
        <v>1084</v>
      </c>
      <c r="F78" s="1649" t="s">
        <v>1085</v>
      </c>
      <c r="G78" s="789">
        <v>48</v>
      </c>
      <c r="H78" s="1888" t="s">
        <v>725</v>
      </c>
      <c r="I78" s="986" t="s">
        <v>1044</v>
      </c>
      <c r="J78" s="1888" t="s">
        <v>187</v>
      </c>
      <c r="K78" s="1969">
        <v>12000</v>
      </c>
      <c r="L78" s="1981">
        <v>12000</v>
      </c>
      <c r="M78" s="1694">
        <v>12000</v>
      </c>
      <c r="N78" s="1850">
        <f t="shared" si="4"/>
        <v>0</v>
      </c>
      <c r="O78" s="789"/>
      <c r="P78" s="789"/>
      <c r="Q78" s="789"/>
      <c r="R78" s="1933">
        <v>3</v>
      </c>
      <c r="S78" s="789"/>
      <c r="T78" s="789"/>
      <c r="U78" s="787"/>
      <c r="V78" s="789"/>
      <c r="W78" s="789"/>
      <c r="X78" s="789"/>
      <c r="Y78" s="789"/>
      <c r="Z78" s="1885">
        <v>100</v>
      </c>
      <c r="AA78" s="1885">
        <v>100</v>
      </c>
      <c r="AB78" s="1885">
        <v>1</v>
      </c>
      <c r="AC78" s="1040"/>
      <c r="AD78" s="996"/>
      <c r="AE78" s="996"/>
      <c r="AF78" s="1885"/>
      <c r="AG78" s="1506"/>
    </row>
    <row r="79" spans="1:33" s="169" customFormat="1" ht="27.95" customHeight="1">
      <c r="A79" s="1875" t="s">
        <v>180</v>
      </c>
      <c r="B79" s="1883" t="s">
        <v>181</v>
      </c>
      <c r="C79" s="722" t="s">
        <v>305</v>
      </c>
      <c r="D79" s="1643"/>
      <c r="E79" s="1649" t="s">
        <v>1086</v>
      </c>
      <c r="F79" s="1649" t="s">
        <v>1087</v>
      </c>
      <c r="G79" s="789">
        <v>159</v>
      </c>
      <c r="H79" s="1888" t="s">
        <v>725</v>
      </c>
      <c r="I79" s="986" t="s">
        <v>1044</v>
      </c>
      <c r="J79" s="1888" t="s">
        <v>187</v>
      </c>
      <c r="K79" s="1969">
        <v>33000</v>
      </c>
      <c r="L79" s="1981">
        <v>33000</v>
      </c>
      <c r="M79" s="1694">
        <v>33000</v>
      </c>
      <c r="N79" s="1850">
        <f t="shared" si="4"/>
        <v>0</v>
      </c>
      <c r="O79" s="789"/>
      <c r="P79" s="789"/>
      <c r="Q79" s="789"/>
      <c r="R79" s="1933">
        <v>13</v>
      </c>
      <c r="S79" s="789"/>
      <c r="T79" s="789"/>
      <c r="U79" s="787"/>
      <c r="V79" s="789"/>
      <c r="W79" s="789"/>
      <c r="X79" s="789"/>
      <c r="Y79" s="789"/>
      <c r="Z79" s="1926">
        <v>100</v>
      </c>
      <c r="AA79" s="1926">
        <v>100</v>
      </c>
      <c r="AB79" s="1885">
        <v>1</v>
      </c>
      <c r="AC79" s="1040"/>
      <c r="AD79" s="996"/>
      <c r="AE79" s="996"/>
      <c r="AF79" s="1885"/>
      <c r="AG79" s="1506"/>
    </row>
    <row r="80" spans="1:33" s="169" customFormat="1" ht="27.95" customHeight="1">
      <c r="A80" s="1875" t="s">
        <v>180</v>
      </c>
      <c r="B80" s="1883" t="s">
        <v>181</v>
      </c>
      <c r="C80" s="722" t="s">
        <v>305</v>
      </c>
      <c r="D80" s="1643"/>
      <c r="E80" s="1649" t="s">
        <v>1088</v>
      </c>
      <c r="F80" s="1649" t="s">
        <v>1089</v>
      </c>
      <c r="G80" s="789">
        <v>84</v>
      </c>
      <c r="H80" s="1888" t="s">
        <v>725</v>
      </c>
      <c r="I80" s="986" t="s">
        <v>1044</v>
      </c>
      <c r="J80" s="1888" t="s">
        <v>187</v>
      </c>
      <c r="K80" s="1969">
        <v>33000</v>
      </c>
      <c r="L80" s="1969">
        <v>33000</v>
      </c>
      <c r="M80" s="1694">
        <v>33000</v>
      </c>
      <c r="N80" s="1850">
        <f t="shared" si="4"/>
        <v>0</v>
      </c>
      <c r="O80" s="789"/>
      <c r="P80" s="789"/>
      <c r="Q80" s="789"/>
      <c r="R80" s="1933">
        <v>9</v>
      </c>
      <c r="S80" s="789"/>
      <c r="T80" s="789"/>
      <c r="U80" s="787"/>
      <c r="V80" s="789"/>
      <c r="W80" s="789"/>
      <c r="X80" s="789"/>
      <c r="Y80" s="789"/>
      <c r="Z80" s="1885">
        <v>100</v>
      </c>
      <c r="AA80" s="1885">
        <v>100</v>
      </c>
      <c r="AB80" s="1885">
        <v>1</v>
      </c>
      <c r="AC80" s="1040"/>
      <c r="AD80" s="996"/>
      <c r="AE80" s="996"/>
      <c r="AF80" s="1885"/>
      <c r="AG80" s="1506"/>
    </row>
    <row r="81" spans="1:33" s="169" customFormat="1" ht="27.95" customHeight="1">
      <c r="A81" s="1875" t="s">
        <v>180</v>
      </c>
      <c r="B81" s="1883" t="s">
        <v>181</v>
      </c>
      <c r="C81" s="722" t="s">
        <v>305</v>
      </c>
      <c r="D81" s="1643"/>
      <c r="E81" s="1649" t="s">
        <v>1090</v>
      </c>
      <c r="F81" s="1649" t="s">
        <v>1091</v>
      </c>
      <c r="G81" s="789">
        <v>98</v>
      </c>
      <c r="H81" s="1888" t="s">
        <v>725</v>
      </c>
      <c r="I81" s="986" t="s">
        <v>1044</v>
      </c>
      <c r="J81" s="1888" t="s">
        <v>187</v>
      </c>
      <c r="K81" s="1969">
        <v>14000</v>
      </c>
      <c r="L81" s="1981">
        <v>14000</v>
      </c>
      <c r="M81" s="1694">
        <v>14000</v>
      </c>
      <c r="N81" s="1850">
        <f t="shared" si="4"/>
        <v>0</v>
      </c>
      <c r="O81" s="789"/>
      <c r="P81" s="789"/>
      <c r="Q81" s="789"/>
      <c r="R81" s="1933">
        <v>4</v>
      </c>
      <c r="S81" s="789"/>
      <c r="T81" s="789"/>
      <c r="U81" s="787"/>
      <c r="V81" s="789"/>
      <c r="W81" s="789"/>
      <c r="X81" s="789"/>
      <c r="Y81" s="789"/>
      <c r="Z81" s="1926">
        <v>100</v>
      </c>
      <c r="AA81" s="1926">
        <v>100</v>
      </c>
      <c r="AB81" s="1885">
        <v>1</v>
      </c>
      <c r="AC81" s="1040"/>
      <c r="AD81" s="996"/>
      <c r="AE81" s="996"/>
      <c r="AF81" s="1885"/>
      <c r="AG81" s="1506"/>
    </row>
    <row r="82" spans="1:33" s="279" customFormat="1" ht="27.95" customHeight="1">
      <c r="A82" s="1875" t="s">
        <v>180</v>
      </c>
      <c r="B82" s="1883" t="s">
        <v>181</v>
      </c>
      <c r="C82" s="722" t="s">
        <v>305</v>
      </c>
      <c r="D82" s="1643"/>
      <c r="E82" s="1649" t="s">
        <v>1092</v>
      </c>
      <c r="F82" s="1649" t="s">
        <v>1093</v>
      </c>
      <c r="G82" s="789">
        <v>88</v>
      </c>
      <c r="H82" s="1888" t="s">
        <v>725</v>
      </c>
      <c r="I82" s="986" t="s">
        <v>1044</v>
      </c>
      <c r="J82" s="1888" t="s">
        <v>187</v>
      </c>
      <c r="K82" s="1969">
        <v>12000</v>
      </c>
      <c r="L82" s="1969">
        <v>12000</v>
      </c>
      <c r="M82" s="1694">
        <v>12000</v>
      </c>
      <c r="N82" s="1850">
        <f t="shared" si="4"/>
        <v>0</v>
      </c>
      <c r="O82" s="789"/>
      <c r="P82" s="789"/>
      <c r="Q82" s="789"/>
      <c r="R82" s="1933">
        <v>3</v>
      </c>
      <c r="S82" s="789"/>
      <c r="T82" s="789"/>
      <c r="U82" s="787"/>
      <c r="V82" s="789"/>
      <c r="W82" s="789"/>
      <c r="X82" s="789"/>
      <c r="Y82" s="789"/>
      <c r="Z82" s="1885">
        <v>100</v>
      </c>
      <c r="AA82" s="1885">
        <v>100</v>
      </c>
      <c r="AB82" s="1885">
        <v>1</v>
      </c>
      <c r="AC82" s="1040"/>
      <c r="AD82" s="996"/>
      <c r="AE82" s="996"/>
      <c r="AF82" s="1885"/>
      <c r="AG82" s="1506"/>
    </row>
    <row r="83" spans="1:33" s="279" customFormat="1" ht="27.95" customHeight="1">
      <c r="A83" s="1875" t="s">
        <v>180</v>
      </c>
      <c r="B83" s="1883" t="s">
        <v>181</v>
      </c>
      <c r="C83" s="722" t="s">
        <v>305</v>
      </c>
      <c r="D83" s="1643"/>
      <c r="E83" s="1649" t="s">
        <v>1094</v>
      </c>
      <c r="F83" s="1649" t="s">
        <v>1095</v>
      </c>
      <c r="G83" s="789">
        <v>36</v>
      </c>
      <c r="H83" s="1888" t="s">
        <v>725</v>
      </c>
      <c r="I83" s="986" t="s">
        <v>1044</v>
      </c>
      <c r="J83" s="1888" t="s">
        <v>187</v>
      </c>
      <c r="K83" s="1969">
        <v>8000</v>
      </c>
      <c r="L83" s="1981">
        <v>8000</v>
      </c>
      <c r="M83" s="1694">
        <v>8000</v>
      </c>
      <c r="N83" s="1850">
        <f t="shared" si="4"/>
        <v>0</v>
      </c>
      <c r="O83" s="789"/>
      <c r="P83" s="789"/>
      <c r="Q83" s="789"/>
      <c r="R83" s="1933">
        <v>2</v>
      </c>
      <c r="S83" s="789"/>
      <c r="T83" s="789"/>
      <c r="U83" s="787"/>
      <c r="V83" s="789"/>
      <c r="W83" s="789"/>
      <c r="X83" s="789"/>
      <c r="Y83" s="789"/>
      <c r="Z83" s="1926">
        <v>100</v>
      </c>
      <c r="AA83" s="1926">
        <v>100</v>
      </c>
      <c r="AB83" s="1885">
        <v>1</v>
      </c>
      <c r="AC83" s="1040"/>
      <c r="AD83" s="996"/>
      <c r="AE83" s="996"/>
      <c r="AF83" s="1885"/>
      <c r="AG83" s="1506"/>
    </row>
    <row r="84" spans="1:33" s="279" customFormat="1" ht="27.95" customHeight="1">
      <c r="A84" s="1875" t="s">
        <v>180</v>
      </c>
      <c r="B84" s="1883" t="s">
        <v>181</v>
      </c>
      <c r="C84" s="722" t="s">
        <v>305</v>
      </c>
      <c r="D84" s="1643"/>
      <c r="E84" s="1649" t="s">
        <v>1096</v>
      </c>
      <c r="F84" s="1649" t="s">
        <v>1097</v>
      </c>
      <c r="G84" s="789">
        <v>88</v>
      </c>
      <c r="H84" s="1888" t="s">
        <v>725</v>
      </c>
      <c r="I84" s="986" t="s">
        <v>1044</v>
      </c>
      <c r="J84" s="1888" t="s">
        <v>187</v>
      </c>
      <c r="K84" s="1930">
        <v>12500</v>
      </c>
      <c r="L84" s="1934">
        <v>12500</v>
      </c>
      <c r="M84" s="1696">
        <v>12500</v>
      </c>
      <c r="N84" s="1891">
        <f t="shared" si="4"/>
        <v>0</v>
      </c>
      <c r="O84" s="789"/>
      <c r="P84" s="789"/>
      <c r="Q84" s="789"/>
      <c r="R84" s="1933">
        <v>6</v>
      </c>
      <c r="S84" s="789"/>
      <c r="T84" s="789"/>
      <c r="U84" s="787"/>
      <c r="V84" s="789"/>
      <c r="W84" s="789"/>
      <c r="X84" s="789"/>
      <c r="Y84" s="789"/>
      <c r="Z84" s="1926">
        <v>100</v>
      </c>
      <c r="AA84" s="1926">
        <v>100</v>
      </c>
      <c r="AB84" s="1885">
        <v>1</v>
      </c>
      <c r="AC84" s="1040"/>
      <c r="AD84" s="996"/>
      <c r="AE84" s="996"/>
      <c r="AF84" s="1885"/>
      <c r="AG84" s="1506"/>
    </row>
    <row r="85" spans="1:33" s="279" customFormat="1" ht="27.95" customHeight="1">
      <c r="A85" s="1875" t="s">
        <v>180</v>
      </c>
      <c r="B85" s="1883" t="s">
        <v>181</v>
      </c>
      <c r="C85" s="722" t="s">
        <v>305</v>
      </c>
      <c r="D85" s="1643"/>
      <c r="E85" s="1649" t="s">
        <v>1098</v>
      </c>
      <c r="F85" s="1649" t="s">
        <v>1099</v>
      </c>
      <c r="G85" s="789">
        <v>10</v>
      </c>
      <c r="H85" s="1888" t="s">
        <v>725</v>
      </c>
      <c r="I85" s="986" t="s">
        <v>1044</v>
      </c>
      <c r="J85" s="1888" t="s">
        <v>187</v>
      </c>
      <c r="K85" s="1969">
        <v>7000</v>
      </c>
      <c r="L85" s="1981">
        <v>7000</v>
      </c>
      <c r="M85" s="1694">
        <v>7000</v>
      </c>
      <c r="N85" s="1850">
        <f t="shared" si="4"/>
        <v>0</v>
      </c>
      <c r="O85" s="789"/>
      <c r="P85" s="789"/>
      <c r="Q85" s="789"/>
      <c r="R85" s="1933">
        <v>1</v>
      </c>
      <c r="S85" s="789"/>
      <c r="T85" s="789"/>
      <c r="U85" s="787"/>
      <c r="V85" s="789"/>
      <c r="W85" s="789"/>
      <c r="X85" s="789"/>
      <c r="Y85" s="789"/>
      <c r="Z85" s="1926">
        <v>100</v>
      </c>
      <c r="AA85" s="1926">
        <v>100</v>
      </c>
      <c r="AB85" s="1885">
        <v>1</v>
      </c>
      <c r="AC85" s="1040"/>
      <c r="AD85" s="996"/>
      <c r="AE85" s="996"/>
      <c r="AF85" s="1885"/>
      <c r="AG85" s="1506"/>
    </row>
    <row r="86" spans="1:33" s="279" customFormat="1" ht="27.95" customHeight="1">
      <c r="A86" s="1875" t="s">
        <v>180</v>
      </c>
      <c r="B86" s="1883" t="s">
        <v>181</v>
      </c>
      <c r="C86" s="722" t="s">
        <v>305</v>
      </c>
      <c r="D86" s="1643"/>
      <c r="E86" s="1649" t="s">
        <v>1100</v>
      </c>
      <c r="F86" s="1649" t="s">
        <v>1101</v>
      </c>
      <c r="G86" s="789">
        <v>47</v>
      </c>
      <c r="H86" s="1888" t="s">
        <v>725</v>
      </c>
      <c r="I86" s="986" t="s">
        <v>1044</v>
      </c>
      <c r="J86" s="1888" t="s">
        <v>187</v>
      </c>
      <c r="K86" s="1969">
        <v>14000</v>
      </c>
      <c r="L86" s="1969">
        <v>14000</v>
      </c>
      <c r="M86" s="1694">
        <v>14000</v>
      </c>
      <c r="N86" s="1850">
        <f t="shared" si="4"/>
        <v>0</v>
      </c>
      <c r="O86" s="789"/>
      <c r="P86" s="789"/>
      <c r="Q86" s="789"/>
      <c r="R86" s="1933">
        <v>4</v>
      </c>
      <c r="S86" s="789"/>
      <c r="T86" s="789"/>
      <c r="U86" s="787"/>
      <c r="V86" s="789"/>
      <c r="W86" s="789"/>
      <c r="X86" s="789"/>
      <c r="Y86" s="789"/>
      <c r="Z86" s="1885">
        <v>100</v>
      </c>
      <c r="AA86" s="1885">
        <v>100</v>
      </c>
      <c r="AB86" s="1885">
        <v>1</v>
      </c>
      <c r="AC86" s="1040"/>
      <c r="AD86" s="996"/>
      <c r="AE86" s="996"/>
      <c r="AF86" s="1885"/>
      <c r="AG86" s="1506"/>
    </row>
    <row r="87" spans="1:33" s="279" customFormat="1" ht="27.95" customHeight="1">
      <c r="A87" s="1875" t="s">
        <v>180</v>
      </c>
      <c r="B87" s="1883" t="s">
        <v>181</v>
      </c>
      <c r="C87" s="722" t="s">
        <v>305</v>
      </c>
      <c r="D87" s="1643"/>
      <c r="E87" s="1649" t="s">
        <v>1102</v>
      </c>
      <c r="F87" s="1649" t="s">
        <v>1103</v>
      </c>
      <c r="G87" s="789">
        <v>23</v>
      </c>
      <c r="H87" s="1888" t="s">
        <v>725</v>
      </c>
      <c r="I87" s="986" t="s">
        <v>1044</v>
      </c>
      <c r="J87" s="1888" t="s">
        <v>187</v>
      </c>
      <c r="K87" s="1969">
        <v>17000</v>
      </c>
      <c r="L87" s="1981">
        <v>17000</v>
      </c>
      <c r="M87" s="1694">
        <v>17000</v>
      </c>
      <c r="N87" s="1850">
        <f t="shared" si="4"/>
        <v>0</v>
      </c>
      <c r="O87" s="789"/>
      <c r="P87" s="789"/>
      <c r="Q87" s="789"/>
      <c r="R87" s="1933">
        <v>6</v>
      </c>
      <c r="S87" s="789"/>
      <c r="T87" s="789"/>
      <c r="U87" s="787"/>
      <c r="V87" s="789"/>
      <c r="W87" s="789"/>
      <c r="X87" s="789"/>
      <c r="Y87" s="789"/>
      <c r="Z87" s="1926">
        <v>100</v>
      </c>
      <c r="AA87" s="1926">
        <v>100</v>
      </c>
      <c r="AB87" s="1885">
        <v>1</v>
      </c>
      <c r="AC87" s="1040"/>
      <c r="AD87" s="996"/>
      <c r="AE87" s="996"/>
      <c r="AF87" s="1885"/>
      <c r="AG87" s="1506"/>
    </row>
    <row r="88" spans="1:33" s="280" customFormat="1" ht="27.95" customHeight="1">
      <c r="A88" s="1875" t="s">
        <v>180</v>
      </c>
      <c r="B88" s="1883" t="s">
        <v>181</v>
      </c>
      <c r="C88" s="722" t="s">
        <v>305</v>
      </c>
      <c r="D88" s="1643"/>
      <c r="E88" s="1649" t="s">
        <v>1104</v>
      </c>
      <c r="F88" s="1649" t="s">
        <v>1105</v>
      </c>
      <c r="G88" s="789">
        <v>46</v>
      </c>
      <c r="H88" s="1888" t="s">
        <v>725</v>
      </c>
      <c r="I88" s="986" t="s">
        <v>1044</v>
      </c>
      <c r="J88" s="1888" t="s">
        <v>187</v>
      </c>
      <c r="K88" s="1969">
        <v>15000</v>
      </c>
      <c r="L88" s="1981">
        <v>15000</v>
      </c>
      <c r="M88" s="1694">
        <v>15000</v>
      </c>
      <c r="N88" s="1850">
        <f t="shared" si="4"/>
        <v>0</v>
      </c>
      <c r="O88" s="789"/>
      <c r="P88" s="789"/>
      <c r="Q88" s="789"/>
      <c r="R88" s="1933">
        <v>5</v>
      </c>
      <c r="S88" s="789"/>
      <c r="T88" s="789"/>
      <c r="U88" s="787"/>
      <c r="V88" s="789"/>
      <c r="W88" s="789"/>
      <c r="X88" s="789"/>
      <c r="Y88" s="789"/>
      <c r="Z88" s="1926">
        <v>100</v>
      </c>
      <c r="AA88" s="1926">
        <v>100</v>
      </c>
      <c r="AB88" s="1885">
        <v>1</v>
      </c>
      <c r="AC88" s="1040"/>
      <c r="AD88" s="996"/>
      <c r="AE88" s="996"/>
      <c r="AF88" s="1885"/>
      <c r="AG88" s="1506"/>
    </row>
    <row r="89" spans="1:33" s="280" customFormat="1" ht="27.95" customHeight="1">
      <c r="A89" s="1875" t="s">
        <v>180</v>
      </c>
      <c r="B89" s="1883" t="s">
        <v>181</v>
      </c>
      <c r="C89" s="722" t="s">
        <v>305</v>
      </c>
      <c r="D89" s="1643"/>
      <c r="E89" s="1649" t="s">
        <v>1106</v>
      </c>
      <c r="F89" s="1649" t="s">
        <v>1107</v>
      </c>
      <c r="G89" s="789">
        <v>71</v>
      </c>
      <c r="H89" s="1888" t="s">
        <v>725</v>
      </c>
      <c r="I89" s="986" t="s">
        <v>1044</v>
      </c>
      <c r="J89" s="1888" t="s">
        <v>187</v>
      </c>
      <c r="K89" s="1930">
        <v>10000</v>
      </c>
      <c r="L89" s="1930">
        <v>10000</v>
      </c>
      <c r="M89" s="1696">
        <v>10000</v>
      </c>
      <c r="N89" s="1891">
        <f t="shared" si="4"/>
        <v>0</v>
      </c>
      <c r="O89" s="789"/>
      <c r="P89" s="789"/>
      <c r="Q89" s="789"/>
      <c r="R89" s="1933">
        <v>4</v>
      </c>
      <c r="S89" s="789"/>
      <c r="T89" s="789"/>
      <c r="U89" s="787"/>
      <c r="V89" s="789"/>
      <c r="W89" s="789"/>
      <c r="X89" s="789"/>
      <c r="Y89" s="789"/>
      <c r="Z89" s="1885">
        <v>100</v>
      </c>
      <c r="AA89" s="1885">
        <v>100</v>
      </c>
      <c r="AB89" s="1885">
        <v>1</v>
      </c>
      <c r="AC89" s="1040"/>
      <c r="AD89" s="996"/>
      <c r="AE89" s="996"/>
      <c r="AF89" s="1885"/>
      <c r="AG89" s="1506"/>
    </row>
    <row r="90" spans="1:33" s="279" customFormat="1" ht="27.95" customHeight="1">
      <c r="A90" s="1875" t="s">
        <v>180</v>
      </c>
      <c r="B90" s="1883" t="s">
        <v>181</v>
      </c>
      <c r="C90" s="722" t="s">
        <v>305</v>
      </c>
      <c r="D90" s="1643"/>
      <c r="E90" s="1649" t="s">
        <v>1108</v>
      </c>
      <c r="F90" s="1649" t="s">
        <v>1109</v>
      </c>
      <c r="G90" s="789">
        <v>59</v>
      </c>
      <c r="H90" s="1888" t="s">
        <v>725</v>
      </c>
      <c r="I90" s="986" t="s">
        <v>1044</v>
      </c>
      <c r="J90" s="1888" t="s">
        <v>187</v>
      </c>
      <c r="K90" s="1969">
        <v>7000</v>
      </c>
      <c r="L90" s="1981">
        <v>7000</v>
      </c>
      <c r="M90" s="1694">
        <v>7000</v>
      </c>
      <c r="N90" s="1850">
        <f t="shared" si="4"/>
        <v>0</v>
      </c>
      <c r="O90" s="789"/>
      <c r="P90" s="789"/>
      <c r="Q90" s="789"/>
      <c r="R90" s="1933">
        <v>1</v>
      </c>
      <c r="S90" s="789"/>
      <c r="T90" s="789"/>
      <c r="U90" s="787"/>
      <c r="V90" s="789"/>
      <c r="W90" s="789"/>
      <c r="X90" s="789"/>
      <c r="Y90" s="789"/>
      <c r="Z90" s="1926">
        <v>100</v>
      </c>
      <c r="AA90" s="1926">
        <v>100</v>
      </c>
      <c r="AB90" s="1885">
        <v>1</v>
      </c>
      <c r="AC90" s="1040"/>
      <c r="AD90" s="996"/>
      <c r="AE90" s="996"/>
      <c r="AF90" s="1885"/>
      <c r="AG90" s="1506"/>
    </row>
    <row r="91" spans="1:33" s="279" customFormat="1" ht="27.95" customHeight="1">
      <c r="A91" s="1875" t="s">
        <v>180</v>
      </c>
      <c r="B91" s="1883" t="s">
        <v>181</v>
      </c>
      <c r="C91" s="722" t="s">
        <v>305</v>
      </c>
      <c r="D91" s="1643"/>
      <c r="E91" s="1649" t="s">
        <v>1110</v>
      </c>
      <c r="F91" s="1649" t="s">
        <v>1111</v>
      </c>
      <c r="G91" s="789">
        <v>128</v>
      </c>
      <c r="H91" s="1888" t="s">
        <v>725</v>
      </c>
      <c r="I91" s="986" t="s">
        <v>1044</v>
      </c>
      <c r="J91" s="1888" t="s">
        <v>187</v>
      </c>
      <c r="K91" s="1969">
        <v>12000</v>
      </c>
      <c r="L91" s="1981">
        <v>12000</v>
      </c>
      <c r="M91" s="1694">
        <v>12000</v>
      </c>
      <c r="N91" s="1850">
        <f t="shared" si="4"/>
        <v>0</v>
      </c>
      <c r="O91" s="789"/>
      <c r="P91" s="789"/>
      <c r="Q91" s="789"/>
      <c r="R91" s="1933">
        <v>3</v>
      </c>
      <c r="S91" s="789"/>
      <c r="T91" s="789"/>
      <c r="U91" s="787"/>
      <c r="V91" s="789"/>
      <c r="W91" s="789"/>
      <c r="X91" s="789"/>
      <c r="Y91" s="789"/>
      <c r="Z91" s="1885">
        <v>100</v>
      </c>
      <c r="AA91" s="1885">
        <v>100</v>
      </c>
      <c r="AB91" s="1885">
        <v>1</v>
      </c>
      <c r="AC91" s="1040"/>
      <c r="AD91" s="996"/>
      <c r="AE91" s="996"/>
      <c r="AF91" s="1885"/>
      <c r="AG91" s="1506"/>
    </row>
    <row r="92" spans="1:33" s="279" customFormat="1" ht="27.95" customHeight="1">
      <c r="A92" s="1875" t="s">
        <v>180</v>
      </c>
      <c r="B92" s="1883" t="s">
        <v>181</v>
      </c>
      <c r="C92" s="722" t="s">
        <v>305</v>
      </c>
      <c r="D92" s="1643"/>
      <c r="E92" s="1649" t="s">
        <v>1112</v>
      </c>
      <c r="F92" s="1649" t="s">
        <v>1113</v>
      </c>
      <c r="G92" s="789">
        <v>30</v>
      </c>
      <c r="H92" s="1888" t="s">
        <v>725</v>
      </c>
      <c r="I92" s="986" t="s">
        <v>1044</v>
      </c>
      <c r="J92" s="1888" t="s">
        <v>187</v>
      </c>
      <c r="K92" s="1969">
        <v>7000</v>
      </c>
      <c r="L92" s="1981">
        <v>7000</v>
      </c>
      <c r="M92" s="1694">
        <v>7000</v>
      </c>
      <c r="N92" s="1850">
        <f t="shared" si="4"/>
        <v>0</v>
      </c>
      <c r="O92" s="789"/>
      <c r="P92" s="789"/>
      <c r="Q92" s="789"/>
      <c r="R92" s="1933">
        <v>1</v>
      </c>
      <c r="S92" s="789"/>
      <c r="T92" s="789"/>
      <c r="U92" s="787"/>
      <c r="V92" s="789"/>
      <c r="W92" s="789"/>
      <c r="X92" s="789"/>
      <c r="Y92" s="789"/>
      <c r="Z92" s="1926">
        <v>100</v>
      </c>
      <c r="AA92" s="1926">
        <v>100</v>
      </c>
      <c r="AB92" s="1885">
        <v>1</v>
      </c>
      <c r="AC92" s="1040"/>
      <c r="AD92" s="996"/>
      <c r="AE92" s="996"/>
      <c r="AF92" s="1885"/>
      <c r="AG92" s="1506"/>
    </row>
    <row r="93" spans="1:33" s="279" customFormat="1" ht="27.95" customHeight="1">
      <c r="A93" s="1875" t="s">
        <v>180</v>
      </c>
      <c r="B93" s="1883" t="s">
        <v>181</v>
      </c>
      <c r="C93" s="722" t="s">
        <v>305</v>
      </c>
      <c r="D93" s="1643"/>
      <c r="E93" s="1649" t="s">
        <v>1114</v>
      </c>
      <c r="F93" s="1649" t="s">
        <v>1115</v>
      </c>
      <c r="G93" s="789">
        <v>41</v>
      </c>
      <c r="H93" s="1888" t="s">
        <v>725</v>
      </c>
      <c r="I93" s="986" t="s">
        <v>1044</v>
      </c>
      <c r="J93" s="1888" t="s">
        <v>187</v>
      </c>
      <c r="K93" s="1969">
        <v>12000</v>
      </c>
      <c r="L93" s="1981">
        <v>12000</v>
      </c>
      <c r="M93" s="1694">
        <v>12000</v>
      </c>
      <c r="N93" s="1850">
        <f t="shared" si="4"/>
        <v>0</v>
      </c>
      <c r="O93" s="789"/>
      <c r="P93" s="789"/>
      <c r="Q93" s="789"/>
      <c r="R93" s="1933">
        <v>3</v>
      </c>
      <c r="S93" s="789"/>
      <c r="T93" s="789"/>
      <c r="U93" s="787"/>
      <c r="V93" s="789"/>
      <c r="W93" s="789"/>
      <c r="X93" s="789"/>
      <c r="Y93" s="789"/>
      <c r="Z93" s="1926">
        <v>100</v>
      </c>
      <c r="AA93" s="1926">
        <v>100</v>
      </c>
      <c r="AB93" s="1885">
        <v>1</v>
      </c>
      <c r="AC93" s="1040"/>
      <c r="AD93" s="996"/>
      <c r="AE93" s="996"/>
      <c r="AF93" s="1885"/>
      <c r="AG93" s="1506"/>
    </row>
    <row r="94" spans="1:33" s="279" customFormat="1" ht="27.95" customHeight="1">
      <c r="A94" s="1875" t="s">
        <v>180</v>
      </c>
      <c r="B94" s="1883" t="s">
        <v>181</v>
      </c>
      <c r="C94" s="722" t="s">
        <v>305</v>
      </c>
      <c r="D94" s="1643"/>
      <c r="E94" s="1649" t="s">
        <v>1116</v>
      </c>
      <c r="F94" s="1649" t="s">
        <v>1117</v>
      </c>
      <c r="G94" s="789">
        <v>186</v>
      </c>
      <c r="H94" s="1888" t="s">
        <v>725</v>
      </c>
      <c r="I94" s="1888" t="s">
        <v>152</v>
      </c>
      <c r="J94" s="1888" t="s">
        <v>187</v>
      </c>
      <c r="K94" s="1969">
        <v>1000</v>
      </c>
      <c r="L94" s="1981">
        <v>1000</v>
      </c>
      <c r="M94" s="1694">
        <v>1000</v>
      </c>
      <c r="N94" s="1850">
        <f t="shared" si="4"/>
        <v>0</v>
      </c>
      <c r="O94" s="789"/>
      <c r="P94" s="1933">
        <v>1</v>
      </c>
      <c r="Q94" s="789"/>
      <c r="R94" s="989"/>
      <c r="S94" s="789"/>
      <c r="T94" s="789"/>
      <c r="U94" s="787"/>
      <c r="V94" s="789"/>
      <c r="W94" s="789"/>
      <c r="X94" s="789"/>
      <c r="Y94" s="789"/>
      <c r="Z94" s="1926">
        <v>100</v>
      </c>
      <c r="AA94" s="1926">
        <v>100</v>
      </c>
      <c r="AB94" s="1885">
        <v>1</v>
      </c>
      <c r="AC94" s="1040"/>
      <c r="AD94" s="996"/>
      <c r="AE94" s="996"/>
      <c r="AF94" s="1885"/>
      <c r="AG94" s="1650"/>
    </row>
    <row r="95" spans="1:33" s="279" customFormat="1" ht="48" customHeight="1">
      <c r="A95" s="1875" t="s">
        <v>180</v>
      </c>
      <c r="B95" s="1883" t="s">
        <v>181</v>
      </c>
      <c r="C95" s="722" t="s">
        <v>305</v>
      </c>
      <c r="D95" s="1643"/>
      <c r="E95" s="1649" t="s">
        <v>1118</v>
      </c>
      <c r="F95" s="1649" t="s">
        <v>1119</v>
      </c>
      <c r="G95" s="789">
        <v>60</v>
      </c>
      <c r="H95" s="1888" t="s">
        <v>725</v>
      </c>
      <c r="I95" s="1888" t="s">
        <v>293</v>
      </c>
      <c r="J95" s="1888" t="s">
        <v>187</v>
      </c>
      <c r="K95" s="1969">
        <v>13000</v>
      </c>
      <c r="L95" s="1981">
        <v>13000</v>
      </c>
      <c r="M95" s="1694">
        <v>13000</v>
      </c>
      <c r="N95" s="1850">
        <f t="shared" si="4"/>
        <v>0</v>
      </c>
      <c r="O95" s="789"/>
      <c r="P95" s="789"/>
      <c r="Q95" s="1933">
        <v>0.5</v>
      </c>
      <c r="R95" s="989"/>
      <c r="S95" s="789"/>
      <c r="T95" s="789"/>
      <c r="U95" s="787"/>
      <c r="V95" s="789"/>
      <c r="W95" s="789"/>
      <c r="X95" s="789"/>
      <c r="Y95" s="789"/>
      <c r="Z95" s="1926">
        <v>100</v>
      </c>
      <c r="AA95" s="1926">
        <v>100</v>
      </c>
      <c r="AB95" s="1885">
        <v>1</v>
      </c>
      <c r="AC95" s="1040"/>
      <c r="AD95" s="996"/>
      <c r="AE95" s="996"/>
      <c r="AF95" s="1885"/>
      <c r="AG95" s="1506"/>
    </row>
    <row r="96" spans="1:33" s="279" customFormat="1" ht="25.5" customHeight="1">
      <c r="A96" s="1875" t="s">
        <v>180</v>
      </c>
      <c r="B96" s="1883" t="s">
        <v>181</v>
      </c>
      <c r="C96" s="722" t="s">
        <v>305</v>
      </c>
      <c r="D96" s="1643"/>
      <c r="E96" s="1929" t="s">
        <v>1120</v>
      </c>
      <c r="F96" s="1929" t="s">
        <v>1121</v>
      </c>
      <c r="G96" s="789">
        <v>63</v>
      </c>
      <c r="H96" s="1888" t="s">
        <v>725</v>
      </c>
      <c r="I96" s="1888" t="s">
        <v>293</v>
      </c>
      <c r="J96" s="1888" t="s">
        <v>187</v>
      </c>
      <c r="K96" s="1969">
        <v>10000</v>
      </c>
      <c r="L96" s="1981">
        <v>10000</v>
      </c>
      <c r="M96" s="1694">
        <v>10000</v>
      </c>
      <c r="N96" s="1850">
        <f t="shared" si="4"/>
        <v>0</v>
      </c>
      <c r="O96" s="789"/>
      <c r="P96" s="789"/>
      <c r="Q96" s="1933">
        <v>0.5</v>
      </c>
      <c r="R96" s="989"/>
      <c r="S96" s="789"/>
      <c r="T96" s="789"/>
      <c r="U96" s="787"/>
      <c r="V96" s="789"/>
      <c r="W96" s="789"/>
      <c r="X96" s="789"/>
      <c r="Y96" s="789"/>
      <c r="Z96" s="1926">
        <v>100</v>
      </c>
      <c r="AA96" s="1926">
        <v>100</v>
      </c>
      <c r="AB96" s="1885">
        <v>1</v>
      </c>
      <c r="AC96" s="1040"/>
      <c r="AD96" s="996"/>
      <c r="AE96" s="996"/>
      <c r="AF96" s="1885"/>
      <c r="AG96" s="1506"/>
    </row>
    <row r="97" spans="1:33" s="279" customFormat="1" ht="31.5" customHeight="1">
      <c r="A97" s="1875" t="s">
        <v>180</v>
      </c>
      <c r="B97" s="1883" t="s">
        <v>181</v>
      </c>
      <c r="C97" s="722" t="s">
        <v>305</v>
      </c>
      <c r="D97" s="1643"/>
      <c r="E97" s="1649" t="s">
        <v>1122</v>
      </c>
      <c r="F97" s="1649" t="s">
        <v>1123</v>
      </c>
      <c r="G97" s="789">
        <v>338</v>
      </c>
      <c r="H97" s="1888" t="s">
        <v>725</v>
      </c>
      <c r="I97" s="1888" t="s">
        <v>293</v>
      </c>
      <c r="J97" s="1888" t="s">
        <v>187</v>
      </c>
      <c r="K97" s="1969">
        <v>10000</v>
      </c>
      <c r="L97" s="1981">
        <v>10000</v>
      </c>
      <c r="M97" s="1694">
        <v>10000</v>
      </c>
      <c r="N97" s="1850">
        <f t="shared" si="4"/>
        <v>0</v>
      </c>
      <c r="O97" s="789"/>
      <c r="P97" s="789"/>
      <c r="Q97" s="1933">
        <v>0.5</v>
      </c>
      <c r="R97" s="989"/>
      <c r="S97" s="789"/>
      <c r="T97" s="789"/>
      <c r="U97" s="787"/>
      <c r="V97" s="789"/>
      <c r="W97" s="789"/>
      <c r="X97" s="789"/>
      <c r="Y97" s="789"/>
      <c r="Z97" s="1885">
        <v>100</v>
      </c>
      <c r="AA97" s="1885">
        <v>100</v>
      </c>
      <c r="AB97" s="1885">
        <v>1</v>
      </c>
      <c r="AC97" s="1040"/>
      <c r="AD97" s="996"/>
      <c r="AE97" s="996"/>
      <c r="AF97" s="1885"/>
      <c r="AG97" s="1506"/>
    </row>
    <row r="98" spans="1:33" s="279" customFormat="1" ht="21" customHeight="1">
      <c r="A98" s="1875" t="s">
        <v>180</v>
      </c>
      <c r="B98" s="1883" t="s">
        <v>181</v>
      </c>
      <c r="C98" s="722" t="s">
        <v>305</v>
      </c>
      <c r="D98" s="1643"/>
      <c r="E98" s="1649" t="s">
        <v>1124</v>
      </c>
      <c r="F98" s="1649" t="s">
        <v>1125</v>
      </c>
      <c r="G98" s="789">
        <v>124</v>
      </c>
      <c r="H98" s="1888" t="s">
        <v>725</v>
      </c>
      <c r="I98" s="1888" t="s">
        <v>293</v>
      </c>
      <c r="J98" s="1888" t="s">
        <v>187</v>
      </c>
      <c r="K98" s="1969">
        <v>5000</v>
      </c>
      <c r="L98" s="1981">
        <v>5000</v>
      </c>
      <c r="M98" s="1694">
        <v>5000</v>
      </c>
      <c r="N98" s="1850">
        <f t="shared" si="4"/>
        <v>0</v>
      </c>
      <c r="O98" s="789"/>
      <c r="P98" s="789"/>
      <c r="Q98" s="1933">
        <v>0.1</v>
      </c>
      <c r="R98" s="989"/>
      <c r="S98" s="789"/>
      <c r="T98" s="789"/>
      <c r="U98" s="787"/>
      <c r="V98" s="789"/>
      <c r="W98" s="789"/>
      <c r="X98" s="789"/>
      <c r="Y98" s="789"/>
      <c r="Z98" s="1926">
        <v>100</v>
      </c>
      <c r="AA98" s="1926">
        <v>100</v>
      </c>
      <c r="AB98" s="1885">
        <v>1</v>
      </c>
      <c r="AC98" s="1040"/>
      <c r="AD98" s="996"/>
      <c r="AE98" s="996"/>
      <c r="AF98" s="1885"/>
      <c r="AG98" s="1506"/>
    </row>
    <row r="99" spans="1:33" s="279" customFormat="1" ht="21" customHeight="1">
      <c r="A99" s="1875" t="s">
        <v>180</v>
      </c>
      <c r="B99" s="1883" t="s">
        <v>181</v>
      </c>
      <c r="C99" s="722" t="s">
        <v>305</v>
      </c>
      <c r="D99" s="1643"/>
      <c r="E99" s="1649" t="s">
        <v>1092</v>
      </c>
      <c r="F99" s="1649" t="s">
        <v>1093</v>
      </c>
      <c r="G99" s="789">
        <v>88</v>
      </c>
      <c r="H99" s="1888" t="s">
        <v>725</v>
      </c>
      <c r="I99" s="1888" t="s">
        <v>293</v>
      </c>
      <c r="J99" s="1888" t="s">
        <v>187</v>
      </c>
      <c r="K99" s="1969">
        <v>10000</v>
      </c>
      <c r="L99" s="1981">
        <v>10000</v>
      </c>
      <c r="M99" s="1694">
        <v>10000</v>
      </c>
      <c r="N99" s="1850">
        <f t="shared" ref="N99:N104" si="5">K99-M99</f>
        <v>0</v>
      </c>
      <c r="O99" s="789"/>
      <c r="P99" s="789"/>
      <c r="Q99" s="1933">
        <v>0.2</v>
      </c>
      <c r="R99" s="989"/>
      <c r="S99" s="789"/>
      <c r="T99" s="789"/>
      <c r="U99" s="787"/>
      <c r="V99" s="789"/>
      <c r="W99" s="789"/>
      <c r="X99" s="789"/>
      <c r="Y99" s="789"/>
      <c r="Z99" s="1885">
        <v>100</v>
      </c>
      <c r="AA99" s="1885">
        <v>100</v>
      </c>
      <c r="AB99" s="1885">
        <v>1</v>
      </c>
      <c r="AC99" s="1040"/>
      <c r="AD99" s="996"/>
      <c r="AE99" s="996"/>
      <c r="AF99" s="1885"/>
      <c r="AG99" s="1506"/>
    </row>
    <row r="100" spans="1:33" s="279" customFormat="1" ht="31.5" customHeight="1">
      <c r="A100" s="1875" t="s">
        <v>9</v>
      </c>
      <c r="B100" s="1883" t="s">
        <v>181</v>
      </c>
      <c r="C100" s="722" t="s">
        <v>305</v>
      </c>
      <c r="D100" s="1643"/>
      <c r="E100" s="1649" t="s">
        <v>1074</v>
      </c>
      <c r="F100" s="1649" t="s">
        <v>1126</v>
      </c>
      <c r="G100" s="1646">
        <v>81</v>
      </c>
      <c r="H100" s="1888" t="s">
        <v>725</v>
      </c>
      <c r="I100" s="1032" t="s">
        <v>1127</v>
      </c>
      <c r="J100" s="1888" t="s">
        <v>187</v>
      </c>
      <c r="K100" s="1930">
        <v>7500</v>
      </c>
      <c r="L100" s="1934">
        <v>7500</v>
      </c>
      <c r="M100" s="1696">
        <v>7500</v>
      </c>
      <c r="N100" s="1891">
        <f t="shared" si="5"/>
        <v>0</v>
      </c>
      <c r="O100" s="1646"/>
      <c r="P100" s="1646"/>
      <c r="Q100" s="1933"/>
      <c r="R100" s="1693"/>
      <c r="S100" s="1646"/>
      <c r="T100" s="1646"/>
      <c r="U100" s="1933"/>
      <c r="V100" s="1646"/>
      <c r="W100" s="1933">
        <v>5</v>
      </c>
      <c r="X100" s="1646"/>
      <c r="Y100" s="1646"/>
      <c r="Z100" s="1926">
        <v>100</v>
      </c>
      <c r="AA100" s="1926">
        <v>100</v>
      </c>
      <c r="AB100" s="1892">
        <v>1</v>
      </c>
      <c r="AC100" s="1040"/>
      <c r="AD100" s="996"/>
      <c r="AE100" s="996"/>
      <c r="AF100" s="1885"/>
      <c r="AG100" s="1506"/>
    </row>
    <row r="101" spans="1:33" s="279" customFormat="1" ht="21" customHeight="1">
      <c r="A101" s="1875" t="s">
        <v>9</v>
      </c>
      <c r="B101" s="1883" t="s">
        <v>181</v>
      </c>
      <c r="C101" s="722" t="s">
        <v>305</v>
      </c>
      <c r="D101" s="1643"/>
      <c r="E101" s="1649" t="s">
        <v>1128</v>
      </c>
      <c r="F101" s="1649" t="s">
        <v>1129</v>
      </c>
      <c r="G101" s="789">
        <v>18</v>
      </c>
      <c r="H101" s="1888" t="s">
        <v>725</v>
      </c>
      <c r="I101" s="986" t="s">
        <v>1044</v>
      </c>
      <c r="J101" s="1888" t="s">
        <v>187</v>
      </c>
      <c r="K101" s="1930">
        <v>12000</v>
      </c>
      <c r="L101" s="1934">
        <v>12000</v>
      </c>
      <c r="M101" s="1696">
        <v>12000</v>
      </c>
      <c r="N101" s="1891">
        <f t="shared" si="5"/>
        <v>0</v>
      </c>
      <c r="O101" s="1646"/>
      <c r="P101" s="1646"/>
      <c r="Q101" s="1933"/>
      <c r="R101" s="1693">
        <v>2</v>
      </c>
      <c r="S101" s="1646"/>
      <c r="T101" s="1646"/>
      <c r="U101" s="1933"/>
      <c r="V101" s="1646"/>
      <c r="W101" s="1646"/>
      <c r="X101" s="1646"/>
      <c r="Y101" s="1646"/>
      <c r="Z101" s="1926">
        <v>100</v>
      </c>
      <c r="AA101" s="1926">
        <v>100</v>
      </c>
      <c r="AB101" s="1892">
        <v>1</v>
      </c>
      <c r="AC101" s="1040"/>
      <c r="AD101" s="996"/>
      <c r="AE101" s="996"/>
      <c r="AF101" s="1885"/>
      <c r="AG101" s="1506"/>
    </row>
    <row r="102" spans="1:33" s="279" customFormat="1" ht="27.95" customHeight="1">
      <c r="A102" s="1875" t="s">
        <v>9</v>
      </c>
      <c r="B102" s="1883" t="s">
        <v>181</v>
      </c>
      <c r="C102" s="722" t="s">
        <v>305</v>
      </c>
      <c r="D102" s="1643"/>
      <c r="E102" s="1649" t="s">
        <v>1120</v>
      </c>
      <c r="F102" s="1649" t="s">
        <v>1121</v>
      </c>
      <c r="G102" s="789">
        <v>60</v>
      </c>
      <c r="H102" s="1888" t="s">
        <v>725</v>
      </c>
      <c r="I102" s="986" t="s">
        <v>1044</v>
      </c>
      <c r="J102" s="1888" t="s">
        <v>187</v>
      </c>
      <c r="K102" s="1930">
        <v>8000</v>
      </c>
      <c r="L102" s="1934">
        <v>8000</v>
      </c>
      <c r="M102" s="1696">
        <v>8000</v>
      </c>
      <c r="N102" s="1891">
        <f t="shared" si="5"/>
        <v>0</v>
      </c>
      <c r="O102" s="1646"/>
      <c r="P102" s="1646"/>
      <c r="Q102" s="1933"/>
      <c r="R102" s="1693">
        <v>2</v>
      </c>
      <c r="S102" s="1646"/>
      <c r="T102" s="1646"/>
      <c r="U102" s="1933"/>
      <c r="V102" s="1646"/>
      <c r="W102" s="1646"/>
      <c r="X102" s="1646"/>
      <c r="Y102" s="1646"/>
      <c r="Z102" s="1926">
        <v>100</v>
      </c>
      <c r="AA102" s="1926">
        <v>100</v>
      </c>
      <c r="AB102" s="1892">
        <v>1</v>
      </c>
      <c r="AC102" s="1040"/>
      <c r="AD102" s="996"/>
      <c r="AE102" s="996"/>
      <c r="AF102" s="1885"/>
      <c r="AG102" s="1506"/>
    </row>
    <row r="103" spans="1:33" s="279" customFormat="1" ht="27.95" customHeight="1">
      <c r="A103" s="1875" t="s">
        <v>180</v>
      </c>
      <c r="B103" s="722" t="s">
        <v>181</v>
      </c>
      <c r="C103" s="722" t="s">
        <v>1130</v>
      </c>
      <c r="D103" s="722"/>
      <c r="E103" s="1897" t="s">
        <v>1131</v>
      </c>
      <c r="F103" s="1897" t="s">
        <v>1132</v>
      </c>
      <c r="G103" s="1885">
        <v>168</v>
      </c>
      <c r="H103" s="1861" t="s">
        <v>205</v>
      </c>
      <c r="I103" s="1861" t="s">
        <v>158</v>
      </c>
      <c r="J103" s="1269" t="s">
        <v>187</v>
      </c>
      <c r="K103" s="1981">
        <v>61465.56</v>
      </c>
      <c r="L103" s="1981">
        <v>61465.56</v>
      </c>
      <c r="M103" s="1694">
        <v>61465.56</v>
      </c>
      <c r="N103" s="1850">
        <f t="shared" si="5"/>
        <v>0</v>
      </c>
      <c r="O103" s="989"/>
      <c r="P103" s="989"/>
      <c r="Q103" s="989"/>
      <c r="R103" s="989"/>
      <c r="S103" s="989"/>
      <c r="T103" s="989"/>
      <c r="U103" s="787"/>
      <c r="V103" s="788">
        <v>4</v>
      </c>
      <c r="W103" s="788"/>
      <c r="X103" s="789"/>
      <c r="Y103" s="789"/>
      <c r="Z103" s="1885">
        <v>100</v>
      </c>
      <c r="AA103" s="1885">
        <v>100</v>
      </c>
      <c r="AB103" s="789">
        <v>1</v>
      </c>
      <c r="AC103" s="789"/>
      <c r="AD103" s="1885"/>
      <c r="AE103" s="1885"/>
      <c r="AF103" s="1885"/>
      <c r="AG103" s="1913"/>
    </row>
    <row r="104" spans="1:33" s="279" customFormat="1" ht="27.95" customHeight="1">
      <c r="A104" s="1875" t="s">
        <v>180</v>
      </c>
      <c r="B104" s="722" t="s">
        <v>181</v>
      </c>
      <c r="C104" s="722" t="s">
        <v>1130</v>
      </c>
      <c r="D104" s="722"/>
      <c r="E104" s="1897" t="s">
        <v>1133</v>
      </c>
      <c r="F104" s="1897" t="s">
        <v>1133</v>
      </c>
      <c r="G104" s="1885">
        <v>27</v>
      </c>
      <c r="H104" s="1861" t="s">
        <v>725</v>
      </c>
      <c r="I104" s="1260" t="s">
        <v>996</v>
      </c>
      <c r="J104" s="1269" t="s">
        <v>187</v>
      </c>
      <c r="K104" s="1981">
        <v>5000</v>
      </c>
      <c r="L104" s="1981">
        <v>5000</v>
      </c>
      <c r="M104" s="1904">
        <v>5000</v>
      </c>
      <c r="N104" s="1850">
        <f t="shared" si="5"/>
        <v>0</v>
      </c>
      <c r="O104" s="989"/>
      <c r="P104" s="989"/>
      <c r="Q104" s="989"/>
      <c r="R104" s="989"/>
      <c r="S104" s="989"/>
      <c r="T104" s="989"/>
      <c r="U104" s="787"/>
      <c r="V104" s="788"/>
      <c r="W104" s="788"/>
      <c r="X104" s="789"/>
      <c r="Y104" s="789"/>
      <c r="Z104" s="1885">
        <v>100</v>
      </c>
      <c r="AA104" s="1885">
        <v>100</v>
      </c>
      <c r="AB104" s="789">
        <v>1</v>
      </c>
      <c r="AC104" s="789"/>
      <c r="AD104" s="1052"/>
      <c r="AE104" s="789"/>
      <c r="AF104" s="1885"/>
      <c r="AG104" s="1913" t="s">
        <v>1134</v>
      </c>
    </row>
    <row r="105" spans="1:33" s="279" customFormat="1" ht="27.95" customHeight="1">
      <c r="A105" s="1875" t="s">
        <v>180</v>
      </c>
      <c r="B105" s="722" t="s">
        <v>181</v>
      </c>
      <c r="C105" s="722" t="s">
        <v>1130</v>
      </c>
      <c r="D105" s="722"/>
      <c r="E105" s="1897" t="s">
        <v>200</v>
      </c>
      <c r="F105" s="1897" t="s">
        <v>200</v>
      </c>
      <c r="G105" s="992"/>
      <c r="H105" s="1861" t="s">
        <v>725</v>
      </c>
      <c r="I105" s="1260" t="s">
        <v>996</v>
      </c>
      <c r="J105" s="1269" t="s">
        <v>187</v>
      </c>
      <c r="K105" s="1981">
        <v>34052.78</v>
      </c>
      <c r="L105" s="1981">
        <v>34052.78</v>
      </c>
      <c r="M105" s="1694">
        <v>34052.78</v>
      </c>
      <c r="N105" s="1850">
        <f t="shared" ref="N105:N121" si="6">K105-M105</f>
        <v>0</v>
      </c>
      <c r="O105" s="989"/>
      <c r="P105" s="989"/>
      <c r="Q105" s="989"/>
      <c r="R105" s="989"/>
      <c r="S105" s="989"/>
      <c r="T105" s="989"/>
      <c r="U105" s="787"/>
      <c r="V105" s="788"/>
      <c r="W105" s="788"/>
      <c r="X105" s="789"/>
      <c r="Y105" s="789"/>
      <c r="Z105" s="1885">
        <v>100</v>
      </c>
      <c r="AA105" s="1885">
        <v>100</v>
      </c>
      <c r="AB105" s="789">
        <v>1</v>
      </c>
      <c r="AC105" s="789"/>
      <c r="AD105" s="1052"/>
      <c r="AE105" s="789"/>
      <c r="AF105" s="1885"/>
      <c r="AG105" s="1913" t="s">
        <v>1135</v>
      </c>
    </row>
    <row r="106" spans="1:33" s="279" customFormat="1" ht="27.95" customHeight="1">
      <c r="A106" s="1875" t="s">
        <v>180</v>
      </c>
      <c r="B106" s="722" t="s">
        <v>181</v>
      </c>
      <c r="C106" s="722" t="s">
        <v>1130</v>
      </c>
      <c r="D106" s="722"/>
      <c r="E106" s="1897" t="s">
        <v>200</v>
      </c>
      <c r="F106" s="1897" t="s">
        <v>200</v>
      </c>
      <c r="G106" s="992"/>
      <c r="H106" s="1861" t="s">
        <v>725</v>
      </c>
      <c r="I106" s="1861" t="s">
        <v>201</v>
      </c>
      <c r="J106" s="1269" t="s">
        <v>187</v>
      </c>
      <c r="K106" s="1981">
        <v>39847.21</v>
      </c>
      <c r="L106" s="1981">
        <v>39847.21</v>
      </c>
      <c r="M106" s="1904">
        <v>39847.21</v>
      </c>
      <c r="N106" s="1850">
        <f t="shared" si="6"/>
        <v>0</v>
      </c>
      <c r="O106" s="989"/>
      <c r="P106" s="989"/>
      <c r="Q106" s="989"/>
      <c r="R106" s="989"/>
      <c r="S106" s="989"/>
      <c r="T106" s="989"/>
      <c r="U106" s="787"/>
      <c r="V106" s="788"/>
      <c r="W106" s="788"/>
      <c r="X106" s="789"/>
      <c r="Y106" s="789"/>
      <c r="Z106" s="1885">
        <v>100</v>
      </c>
      <c r="AA106" s="1885">
        <v>100</v>
      </c>
      <c r="AB106" s="789">
        <v>1</v>
      </c>
      <c r="AC106" s="789"/>
      <c r="AD106" s="1881"/>
      <c r="AE106" s="789"/>
      <c r="AF106" s="1885"/>
      <c r="AG106" s="1913" t="s">
        <v>1136</v>
      </c>
    </row>
    <row r="107" spans="1:33" s="279" customFormat="1" ht="27.95" customHeight="1">
      <c r="A107" s="1875" t="s">
        <v>180</v>
      </c>
      <c r="B107" s="722" t="s">
        <v>181</v>
      </c>
      <c r="C107" s="722" t="s">
        <v>1130</v>
      </c>
      <c r="D107" s="722"/>
      <c r="E107" s="1897" t="s">
        <v>1137</v>
      </c>
      <c r="F107" s="1897" t="s">
        <v>1138</v>
      </c>
      <c r="G107" s="1885">
        <v>71</v>
      </c>
      <c r="H107" s="1861" t="s">
        <v>725</v>
      </c>
      <c r="I107" s="1861" t="s">
        <v>976</v>
      </c>
      <c r="J107" s="1269" t="s">
        <v>187</v>
      </c>
      <c r="K107" s="1981">
        <v>4006</v>
      </c>
      <c r="L107" s="1981">
        <v>4006</v>
      </c>
      <c r="M107" s="1904">
        <v>4006</v>
      </c>
      <c r="N107" s="1850">
        <f t="shared" si="6"/>
        <v>0</v>
      </c>
      <c r="O107" s="989"/>
      <c r="P107" s="989"/>
      <c r="Q107" s="989"/>
      <c r="R107" s="787">
        <v>1</v>
      </c>
      <c r="S107" s="989"/>
      <c r="T107" s="989"/>
      <c r="U107" s="787"/>
      <c r="V107" s="788"/>
      <c r="W107" s="788"/>
      <c r="X107" s="789"/>
      <c r="Y107" s="789"/>
      <c r="Z107" s="1885">
        <v>100</v>
      </c>
      <c r="AA107" s="1885">
        <v>100</v>
      </c>
      <c r="AB107" s="789">
        <v>1</v>
      </c>
      <c r="AC107" s="789"/>
      <c r="AD107" s="1052"/>
      <c r="AE107" s="789"/>
      <c r="AF107" s="1885"/>
      <c r="AG107" s="1913"/>
    </row>
    <row r="108" spans="1:33" s="279" customFormat="1" ht="27.95" customHeight="1">
      <c r="A108" s="1875" t="s">
        <v>180</v>
      </c>
      <c r="B108" s="722" t="s">
        <v>181</v>
      </c>
      <c r="C108" s="722" t="s">
        <v>1130</v>
      </c>
      <c r="D108" s="722"/>
      <c r="E108" s="1897" t="s">
        <v>1139</v>
      </c>
      <c r="F108" s="1897" t="s">
        <v>1140</v>
      </c>
      <c r="G108" s="1885">
        <v>108</v>
      </c>
      <c r="H108" s="1861" t="s">
        <v>725</v>
      </c>
      <c r="I108" s="1861" t="s">
        <v>976</v>
      </c>
      <c r="J108" s="1269" t="s">
        <v>187</v>
      </c>
      <c r="K108" s="1981">
        <v>4006</v>
      </c>
      <c r="L108" s="1981">
        <v>4006</v>
      </c>
      <c r="M108" s="1904">
        <v>4006</v>
      </c>
      <c r="N108" s="1850">
        <f t="shared" si="6"/>
        <v>0</v>
      </c>
      <c r="O108" s="989"/>
      <c r="P108" s="989"/>
      <c r="Q108" s="989"/>
      <c r="R108" s="787">
        <v>1</v>
      </c>
      <c r="S108" s="989"/>
      <c r="T108" s="989"/>
      <c r="U108" s="787"/>
      <c r="V108" s="788"/>
      <c r="W108" s="788"/>
      <c r="X108" s="789"/>
      <c r="Y108" s="789"/>
      <c r="Z108" s="1885">
        <v>100</v>
      </c>
      <c r="AA108" s="1885">
        <v>100</v>
      </c>
      <c r="AB108" s="789">
        <v>1</v>
      </c>
      <c r="AC108" s="789"/>
      <c r="AD108" s="1052"/>
      <c r="AE108" s="789"/>
      <c r="AF108" s="1885"/>
      <c r="AG108" s="1913"/>
    </row>
    <row r="109" spans="1:33" s="279" customFormat="1" ht="27.95" customHeight="1">
      <c r="A109" s="1875" t="s">
        <v>180</v>
      </c>
      <c r="B109" s="722" t="s">
        <v>181</v>
      </c>
      <c r="C109" s="722" t="s">
        <v>1130</v>
      </c>
      <c r="D109" s="722"/>
      <c r="E109" s="1897" t="s">
        <v>1141</v>
      </c>
      <c r="F109" s="1897" t="s">
        <v>1142</v>
      </c>
      <c r="G109" s="1885">
        <v>16</v>
      </c>
      <c r="H109" s="1861" t="s">
        <v>725</v>
      </c>
      <c r="I109" s="1861" t="s">
        <v>976</v>
      </c>
      <c r="J109" s="1269" t="s">
        <v>187</v>
      </c>
      <c r="K109" s="1981">
        <v>4006</v>
      </c>
      <c r="L109" s="1981">
        <v>4006</v>
      </c>
      <c r="M109" s="1904">
        <v>4006</v>
      </c>
      <c r="N109" s="1850">
        <f t="shared" si="6"/>
        <v>0</v>
      </c>
      <c r="O109" s="989"/>
      <c r="P109" s="989"/>
      <c r="Q109" s="989"/>
      <c r="R109" s="787">
        <v>1</v>
      </c>
      <c r="S109" s="989"/>
      <c r="T109" s="989"/>
      <c r="U109" s="787"/>
      <c r="V109" s="788"/>
      <c r="W109" s="788"/>
      <c r="X109" s="789"/>
      <c r="Y109" s="789"/>
      <c r="Z109" s="1885">
        <v>100</v>
      </c>
      <c r="AA109" s="1885">
        <v>100</v>
      </c>
      <c r="AB109" s="789">
        <v>1</v>
      </c>
      <c r="AC109" s="789"/>
      <c r="AD109" s="1052"/>
      <c r="AE109" s="789"/>
      <c r="AF109" s="1885"/>
      <c r="AG109" s="1913"/>
    </row>
    <row r="110" spans="1:33" s="279" customFormat="1" ht="27.95" customHeight="1">
      <c r="A110" s="1875" t="s">
        <v>180</v>
      </c>
      <c r="B110" s="722" t="s">
        <v>181</v>
      </c>
      <c r="C110" s="722" t="s">
        <v>1130</v>
      </c>
      <c r="D110" s="722"/>
      <c r="E110" s="1897" t="s">
        <v>1143</v>
      </c>
      <c r="F110" s="1897" t="s">
        <v>1144</v>
      </c>
      <c r="G110" s="1885">
        <v>145</v>
      </c>
      <c r="H110" s="1861" t="s">
        <v>725</v>
      </c>
      <c r="I110" s="1861" t="s">
        <v>976</v>
      </c>
      <c r="J110" s="1269" t="s">
        <v>187</v>
      </c>
      <c r="K110" s="1981">
        <v>4006</v>
      </c>
      <c r="L110" s="1981">
        <v>4006</v>
      </c>
      <c r="M110" s="1904">
        <v>4006</v>
      </c>
      <c r="N110" s="1850">
        <f t="shared" si="6"/>
        <v>0</v>
      </c>
      <c r="O110" s="989"/>
      <c r="P110" s="989"/>
      <c r="Q110" s="989"/>
      <c r="R110" s="787">
        <v>1</v>
      </c>
      <c r="S110" s="989"/>
      <c r="T110" s="989"/>
      <c r="U110" s="787"/>
      <c r="V110" s="788"/>
      <c r="W110" s="788"/>
      <c r="X110" s="789"/>
      <c r="Y110" s="789"/>
      <c r="Z110" s="1885">
        <v>100</v>
      </c>
      <c r="AA110" s="1885">
        <v>100</v>
      </c>
      <c r="AB110" s="789">
        <v>1</v>
      </c>
      <c r="AC110" s="789"/>
      <c r="AD110" s="1052"/>
      <c r="AE110" s="789"/>
      <c r="AF110" s="1885"/>
      <c r="AG110" s="1913"/>
    </row>
    <row r="111" spans="1:33" s="279" customFormat="1" ht="27.95" customHeight="1">
      <c r="A111" s="1875" t="s">
        <v>180</v>
      </c>
      <c r="B111" s="722" t="s">
        <v>181</v>
      </c>
      <c r="C111" s="722" t="s">
        <v>1130</v>
      </c>
      <c r="D111" s="722"/>
      <c r="E111" s="1897" t="s">
        <v>1145</v>
      </c>
      <c r="F111" s="1897" t="s">
        <v>1146</v>
      </c>
      <c r="G111" s="1885">
        <v>12</v>
      </c>
      <c r="H111" s="1861" t="s">
        <v>725</v>
      </c>
      <c r="I111" s="1861" t="s">
        <v>976</v>
      </c>
      <c r="J111" s="1269" t="s">
        <v>187</v>
      </c>
      <c r="K111" s="1981">
        <v>4006</v>
      </c>
      <c r="L111" s="1981">
        <v>4006</v>
      </c>
      <c r="M111" s="1904">
        <v>4006</v>
      </c>
      <c r="N111" s="1850">
        <f t="shared" si="6"/>
        <v>0</v>
      </c>
      <c r="O111" s="989"/>
      <c r="P111" s="989"/>
      <c r="Q111" s="989"/>
      <c r="R111" s="787">
        <v>1</v>
      </c>
      <c r="S111" s="989"/>
      <c r="T111" s="989"/>
      <c r="U111" s="787"/>
      <c r="V111" s="788"/>
      <c r="W111" s="788"/>
      <c r="X111" s="789"/>
      <c r="Y111" s="789"/>
      <c r="Z111" s="1885">
        <v>100</v>
      </c>
      <c r="AA111" s="1885">
        <v>100</v>
      </c>
      <c r="AB111" s="789">
        <v>1</v>
      </c>
      <c r="AC111" s="789"/>
      <c r="AD111" s="1052"/>
      <c r="AE111" s="789"/>
      <c r="AF111" s="1885"/>
      <c r="AG111" s="1913"/>
    </row>
    <row r="112" spans="1:33" s="279" customFormat="1" ht="27.95" customHeight="1">
      <c r="A112" s="1875" t="s">
        <v>180</v>
      </c>
      <c r="B112" s="722" t="s">
        <v>181</v>
      </c>
      <c r="C112" s="722" t="s">
        <v>1130</v>
      </c>
      <c r="D112" s="722"/>
      <c r="E112" s="1897" t="s">
        <v>1147</v>
      </c>
      <c r="F112" s="1897" t="s">
        <v>1148</v>
      </c>
      <c r="G112" s="1885">
        <v>32</v>
      </c>
      <c r="H112" s="1861" t="s">
        <v>725</v>
      </c>
      <c r="I112" s="1861" t="s">
        <v>976</v>
      </c>
      <c r="J112" s="1269" t="s">
        <v>187</v>
      </c>
      <c r="K112" s="1981">
        <v>2003</v>
      </c>
      <c r="L112" s="1981">
        <v>2003</v>
      </c>
      <c r="M112" s="1904">
        <v>2003</v>
      </c>
      <c r="N112" s="1850">
        <f t="shared" si="6"/>
        <v>0</v>
      </c>
      <c r="O112" s="989"/>
      <c r="P112" s="989"/>
      <c r="Q112" s="989"/>
      <c r="R112" s="787">
        <v>0.5</v>
      </c>
      <c r="S112" s="989"/>
      <c r="T112" s="989"/>
      <c r="U112" s="787"/>
      <c r="V112" s="788"/>
      <c r="W112" s="788"/>
      <c r="X112" s="789"/>
      <c r="Y112" s="789"/>
      <c r="Z112" s="1885">
        <v>100</v>
      </c>
      <c r="AA112" s="1885">
        <v>100</v>
      </c>
      <c r="AB112" s="789">
        <v>1</v>
      </c>
      <c r="AC112" s="789"/>
      <c r="AD112" s="1052"/>
      <c r="AE112" s="789"/>
      <c r="AF112" s="1885"/>
      <c r="AG112" s="1913"/>
    </row>
    <row r="113" spans="1:33" s="279" customFormat="1" ht="27.95" customHeight="1">
      <c r="A113" s="1875" t="s">
        <v>180</v>
      </c>
      <c r="B113" s="722" t="s">
        <v>181</v>
      </c>
      <c r="C113" s="722" t="s">
        <v>1130</v>
      </c>
      <c r="D113" s="722"/>
      <c r="E113" s="1897" t="s">
        <v>1149</v>
      </c>
      <c r="F113" s="1897" t="s">
        <v>1150</v>
      </c>
      <c r="G113" s="1885">
        <v>44</v>
      </c>
      <c r="H113" s="1861" t="s">
        <v>725</v>
      </c>
      <c r="I113" s="1861" t="s">
        <v>976</v>
      </c>
      <c r="J113" s="1269" t="s">
        <v>187</v>
      </c>
      <c r="K113" s="1981">
        <v>8012</v>
      </c>
      <c r="L113" s="1981">
        <v>8012</v>
      </c>
      <c r="M113" s="1904">
        <v>8012</v>
      </c>
      <c r="N113" s="1850">
        <f t="shared" si="6"/>
        <v>0</v>
      </c>
      <c r="O113" s="989"/>
      <c r="P113" s="989"/>
      <c r="Q113" s="989"/>
      <c r="R113" s="787">
        <v>2</v>
      </c>
      <c r="S113" s="989"/>
      <c r="T113" s="989"/>
      <c r="U113" s="787"/>
      <c r="V113" s="788"/>
      <c r="W113" s="788"/>
      <c r="X113" s="789"/>
      <c r="Y113" s="789"/>
      <c r="Z113" s="1885">
        <v>100</v>
      </c>
      <c r="AA113" s="1885">
        <v>100</v>
      </c>
      <c r="AB113" s="789">
        <v>1</v>
      </c>
      <c r="AC113" s="789"/>
      <c r="AD113" s="1052"/>
      <c r="AE113" s="789"/>
      <c r="AF113" s="1885"/>
      <c r="AG113" s="1913"/>
    </row>
    <row r="114" spans="1:33" s="279" customFormat="1" ht="27.95" customHeight="1">
      <c r="A114" s="1875" t="s">
        <v>180</v>
      </c>
      <c r="B114" s="722" t="s">
        <v>181</v>
      </c>
      <c r="C114" s="722" t="s">
        <v>1130</v>
      </c>
      <c r="D114" s="722"/>
      <c r="E114" s="1897" t="s">
        <v>1151</v>
      </c>
      <c r="F114" s="1897" t="s">
        <v>1151</v>
      </c>
      <c r="G114" s="1885">
        <v>10</v>
      </c>
      <c r="H114" s="1861" t="s">
        <v>725</v>
      </c>
      <c r="I114" s="1861" t="s">
        <v>976</v>
      </c>
      <c r="J114" s="1269" t="s">
        <v>187</v>
      </c>
      <c r="K114" s="1981">
        <v>4006</v>
      </c>
      <c r="L114" s="1981">
        <v>4006</v>
      </c>
      <c r="M114" s="1904">
        <v>4006</v>
      </c>
      <c r="N114" s="1850">
        <f t="shared" si="6"/>
        <v>0</v>
      </c>
      <c r="O114" s="989"/>
      <c r="P114" s="989"/>
      <c r="Q114" s="989"/>
      <c r="R114" s="787">
        <v>1</v>
      </c>
      <c r="S114" s="989"/>
      <c r="T114" s="989"/>
      <c r="U114" s="787"/>
      <c r="V114" s="788"/>
      <c r="W114" s="788"/>
      <c r="X114" s="789"/>
      <c r="Y114" s="789"/>
      <c r="Z114" s="1885">
        <v>100</v>
      </c>
      <c r="AA114" s="1885">
        <v>100</v>
      </c>
      <c r="AB114" s="789">
        <v>1</v>
      </c>
      <c r="AC114" s="789"/>
      <c r="AD114" s="1052"/>
      <c r="AE114" s="789"/>
      <c r="AF114" s="1885"/>
      <c r="AG114" s="1913"/>
    </row>
    <row r="115" spans="1:33" s="279" customFormat="1" ht="27.95" customHeight="1">
      <c r="A115" s="1875" t="s">
        <v>180</v>
      </c>
      <c r="B115" s="722" t="s">
        <v>181</v>
      </c>
      <c r="C115" s="722" t="s">
        <v>1130</v>
      </c>
      <c r="D115" s="722"/>
      <c r="E115" s="1897" t="s">
        <v>1152</v>
      </c>
      <c r="F115" s="1897" t="s">
        <v>1152</v>
      </c>
      <c r="G115" s="1885">
        <v>23</v>
      </c>
      <c r="H115" s="1861" t="s">
        <v>725</v>
      </c>
      <c r="I115" s="1861" t="s">
        <v>976</v>
      </c>
      <c r="J115" s="1269" t="s">
        <v>187</v>
      </c>
      <c r="K115" s="1981">
        <v>4006</v>
      </c>
      <c r="L115" s="1981">
        <v>4006</v>
      </c>
      <c r="M115" s="1904">
        <v>4006</v>
      </c>
      <c r="N115" s="1850">
        <f t="shared" si="6"/>
        <v>0</v>
      </c>
      <c r="O115" s="989"/>
      <c r="P115" s="989"/>
      <c r="Q115" s="989"/>
      <c r="R115" s="787">
        <v>1</v>
      </c>
      <c r="S115" s="989"/>
      <c r="T115" s="989"/>
      <c r="U115" s="787"/>
      <c r="V115" s="788"/>
      <c r="W115" s="788"/>
      <c r="X115" s="789"/>
      <c r="Y115" s="789"/>
      <c r="Z115" s="1885">
        <v>100</v>
      </c>
      <c r="AA115" s="1885">
        <v>100</v>
      </c>
      <c r="AB115" s="789">
        <v>1</v>
      </c>
      <c r="AC115" s="789"/>
      <c r="AD115" s="1052"/>
      <c r="AE115" s="789"/>
      <c r="AF115" s="1885"/>
      <c r="AG115" s="1913"/>
    </row>
    <row r="116" spans="1:33" s="279" customFormat="1" ht="27.95" customHeight="1">
      <c r="A116" s="1875" t="s">
        <v>180</v>
      </c>
      <c r="B116" s="722" t="s">
        <v>181</v>
      </c>
      <c r="C116" s="722" t="s">
        <v>1130</v>
      </c>
      <c r="D116" s="722"/>
      <c r="E116" s="1897" t="s">
        <v>1153</v>
      </c>
      <c r="F116" s="1897" t="s">
        <v>1154</v>
      </c>
      <c r="G116" s="1885">
        <v>7</v>
      </c>
      <c r="H116" s="1861" t="s">
        <v>725</v>
      </c>
      <c r="I116" s="1861" t="s">
        <v>976</v>
      </c>
      <c r="J116" s="1269" t="s">
        <v>187</v>
      </c>
      <c r="K116" s="1981">
        <v>4005</v>
      </c>
      <c r="L116" s="1981">
        <v>4005</v>
      </c>
      <c r="M116" s="1904">
        <v>4005</v>
      </c>
      <c r="N116" s="1850">
        <f t="shared" si="6"/>
        <v>0</v>
      </c>
      <c r="O116" s="989"/>
      <c r="P116" s="989"/>
      <c r="Q116" s="989"/>
      <c r="R116" s="787">
        <v>1</v>
      </c>
      <c r="S116" s="989"/>
      <c r="T116" s="989"/>
      <c r="U116" s="787"/>
      <c r="V116" s="788"/>
      <c r="W116" s="788"/>
      <c r="X116" s="789"/>
      <c r="Y116" s="789"/>
      <c r="Z116" s="1885">
        <v>100</v>
      </c>
      <c r="AA116" s="1885">
        <v>100</v>
      </c>
      <c r="AB116" s="789">
        <v>1</v>
      </c>
      <c r="AC116" s="789"/>
      <c r="AD116" s="1052"/>
      <c r="AE116" s="789"/>
      <c r="AF116" s="1885"/>
      <c r="AG116" s="1913"/>
    </row>
    <row r="117" spans="1:33" s="279" customFormat="1" ht="27.95" customHeight="1">
      <c r="A117" s="1875" t="s">
        <v>180</v>
      </c>
      <c r="B117" s="722" t="s">
        <v>181</v>
      </c>
      <c r="C117" s="722" t="s">
        <v>1130</v>
      </c>
      <c r="D117" s="722"/>
      <c r="E117" s="1897" t="s">
        <v>1155</v>
      </c>
      <c r="F117" s="1897" t="s">
        <v>1156</v>
      </c>
      <c r="G117" s="1885">
        <v>66</v>
      </c>
      <c r="H117" s="1861" t="s">
        <v>725</v>
      </c>
      <c r="I117" s="1861" t="s">
        <v>976</v>
      </c>
      <c r="J117" s="1269" t="s">
        <v>187</v>
      </c>
      <c r="K117" s="1981">
        <v>2003</v>
      </c>
      <c r="L117" s="1981">
        <v>2003</v>
      </c>
      <c r="M117" s="1904">
        <v>2003</v>
      </c>
      <c r="N117" s="1850">
        <f t="shared" si="6"/>
        <v>0</v>
      </c>
      <c r="O117" s="989"/>
      <c r="P117" s="989"/>
      <c r="Q117" s="989"/>
      <c r="R117" s="787">
        <v>0.5</v>
      </c>
      <c r="S117" s="989"/>
      <c r="T117" s="989"/>
      <c r="U117" s="787"/>
      <c r="V117" s="788"/>
      <c r="W117" s="788"/>
      <c r="X117" s="789"/>
      <c r="Y117" s="789"/>
      <c r="Z117" s="1885">
        <v>100</v>
      </c>
      <c r="AA117" s="1885">
        <v>100</v>
      </c>
      <c r="AB117" s="789">
        <v>1</v>
      </c>
      <c r="AC117" s="789"/>
      <c r="AD117" s="1052"/>
      <c r="AE117" s="789"/>
      <c r="AF117" s="1885"/>
      <c r="AG117" s="1913"/>
    </row>
    <row r="118" spans="1:33" s="279" customFormat="1" ht="27.95" customHeight="1">
      <c r="A118" s="1875" t="s">
        <v>180</v>
      </c>
      <c r="B118" s="722" t="s">
        <v>181</v>
      </c>
      <c r="C118" s="722" t="s">
        <v>1130</v>
      </c>
      <c r="D118" s="722"/>
      <c r="E118" s="1859" t="s">
        <v>1157</v>
      </c>
      <c r="F118" s="1859" t="s">
        <v>1158</v>
      </c>
      <c r="G118" s="1885">
        <v>10</v>
      </c>
      <c r="H118" s="1861" t="s">
        <v>725</v>
      </c>
      <c r="I118" s="1861" t="s">
        <v>976</v>
      </c>
      <c r="J118" s="1269" t="s">
        <v>187</v>
      </c>
      <c r="K118" s="1863">
        <v>4005</v>
      </c>
      <c r="L118" s="1981">
        <v>4005</v>
      </c>
      <c r="M118" s="1904">
        <v>4005</v>
      </c>
      <c r="N118" s="1850">
        <f t="shared" si="6"/>
        <v>0</v>
      </c>
      <c r="O118" s="989"/>
      <c r="P118" s="989"/>
      <c r="Q118" s="989"/>
      <c r="R118" s="987">
        <v>1</v>
      </c>
      <c r="S118" s="989"/>
      <c r="T118" s="989"/>
      <c r="U118" s="788"/>
      <c r="V118" s="788"/>
      <c r="W118" s="788"/>
      <c r="X118" s="789"/>
      <c r="Y118" s="789"/>
      <c r="Z118" s="1885">
        <v>100</v>
      </c>
      <c r="AA118" s="990">
        <v>100</v>
      </c>
      <c r="AB118" s="789">
        <v>1</v>
      </c>
      <c r="AC118" s="789"/>
      <c r="AD118" s="789"/>
      <c r="AE118" s="789"/>
      <c r="AF118" s="1885"/>
      <c r="AG118" s="1913"/>
    </row>
    <row r="119" spans="1:33" s="279" customFormat="1" ht="27.95" customHeight="1">
      <c r="A119" s="1875" t="s">
        <v>180</v>
      </c>
      <c r="B119" s="722" t="s">
        <v>181</v>
      </c>
      <c r="C119" s="722" t="s">
        <v>1130</v>
      </c>
      <c r="D119" s="722"/>
      <c r="E119" s="1859" t="s">
        <v>1159</v>
      </c>
      <c r="F119" s="1859" t="s">
        <v>1160</v>
      </c>
      <c r="G119" s="1885">
        <v>11</v>
      </c>
      <c r="H119" s="1861" t="s">
        <v>725</v>
      </c>
      <c r="I119" s="1861" t="s">
        <v>976</v>
      </c>
      <c r="J119" s="1269" t="s">
        <v>187</v>
      </c>
      <c r="K119" s="1863">
        <v>4005</v>
      </c>
      <c r="L119" s="1981">
        <v>4005</v>
      </c>
      <c r="M119" s="1851">
        <v>4005</v>
      </c>
      <c r="N119" s="1850">
        <f t="shared" si="6"/>
        <v>0</v>
      </c>
      <c r="O119" s="989"/>
      <c r="P119" s="989"/>
      <c r="Q119" s="989"/>
      <c r="R119" s="987">
        <v>1</v>
      </c>
      <c r="S119" s="989"/>
      <c r="T119" s="989"/>
      <c r="U119" s="788"/>
      <c r="V119" s="788"/>
      <c r="W119" s="788"/>
      <c r="X119" s="789"/>
      <c r="Y119" s="789"/>
      <c r="Z119" s="1885">
        <v>100</v>
      </c>
      <c r="AA119" s="990">
        <v>100</v>
      </c>
      <c r="AB119" s="789">
        <v>1</v>
      </c>
      <c r="AC119" s="789"/>
      <c r="AD119" s="789"/>
      <c r="AE119" s="789"/>
      <c r="AF119" s="1885"/>
      <c r="AG119" s="1913"/>
    </row>
    <row r="120" spans="1:33" s="279" customFormat="1" ht="27.95" customHeight="1">
      <c r="A120" s="1875" t="s">
        <v>180</v>
      </c>
      <c r="B120" s="722" t="s">
        <v>181</v>
      </c>
      <c r="C120" s="722" t="s">
        <v>1130</v>
      </c>
      <c r="D120" s="722"/>
      <c r="E120" s="1859" t="s">
        <v>1161</v>
      </c>
      <c r="F120" s="1859" t="s">
        <v>1162</v>
      </c>
      <c r="G120" s="1885">
        <v>14</v>
      </c>
      <c r="H120" s="1861" t="s">
        <v>725</v>
      </c>
      <c r="I120" s="1861" t="s">
        <v>976</v>
      </c>
      <c r="J120" s="1269" t="s">
        <v>187</v>
      </c>
      <c r="K120" s="1863">
        <v>4005</v>
      </c>
      <c r="L120" s="1953">
        <v>4005</v>
      </c>
      <c r="M120" s="1851">
        <v>4005</v>
      </c>
      <c r="N120" s="1850">
        <f t="shared" si="6"/>
        <v>0</v>
      </c>
      <c r="O120" s="989"/>
      <c r="P120" s="989"/>
      <c r="Q120" s="989"/>
      <c r="R120" s="987">
        <v>1</v>
      </c>
      <c r="S120" s="989"/>
      <c r="T120" s="989"/>
      <c r="U120" s="788"/>
      <c r="V120" s="788"/>
      <c r="W120" s="788"/>
      <c r="X120" s="789"/>
      <c r="Y120" s="789"/>
      <c r="Z120" s="1885">
        <v>100</v>
      </c>
      <c r="AA120" s="990">
        <v>100</v>
      </c>
      <c r="AB120" s="789">
        <v>1</v>
      </c>
      <c r="AC120" s="789"/>
      <c r="AD120" s="789"/>
      <c r="AE120" s="789"/>
      <c r="AF120" s="1885"/>
      <c r="AG120" s="1913"/>
    </row>
    <row r="121" spans="1:33" s="279" customFormat="1" ht="27.95" customHeight="1">
      <c r="A121" s="1875" t="s">
        <v>180</v>
      </c>
      <c r="B121" s="722" t="s">
        <v>181</v>
      </c>
      <c r="C121" s="722" t="s">
        <v>1130</v>
      </c>
      <c r="D121" s="722"/>
      <c r="E121" s="1859" t="s">
        <v>1163</v>
      </c>
      <c r="F121" s="1859" t="s">
        <v>1164</v>
      </c>
      <c r="G121" s="1885">
        <v>28</v>
      </c>
      <c r="H121" s="1861" t="s">
        <v>725</v>
      </c>
      <c r="I121" s="1861" t="s">
        <v>976</v>
      </c>
      <c r="J121" s="1269" t="s">
        <v>187</v>
      </c>
      <c r="K121" s="1863">
        <v>4005</v>
      </c>
      <c r="L121" s="1953">
        <v>4005</v>
      </c>
      <c r="M121" s="1851">
        <v>4005</v>
      </c>
      <c r="N121" s="1850">
        <f t="shared" si="6"/>
        <v>0</v>
      </c>
      <c r="O121" s="989"/>
      <c r="P121" s="989"/>
      <c r="Q121" s="989"/>
      <c r="R121" s="987">
        <v>1</v>
      </c>
      <c r="S121" s="989"/>
      <c r="T121" s="989"/>
      <c r="U121" s="788"/>
      <c r="V121" s="788"/>
      <c r="W121" s="788"/>
      <c r="X121" s="789"/>
      <c r="Y121" s="789"/>
      <c r="Z121" s="1885">
        <v>100</v>
      </c>
      <c r="AA121" s="990">
        <v>100</v>
      </c>
      <c r="AB121" s="1885">
        <v>1</v>
      </c>
      <c r="AC121" s="789"/>
      <c r="AD121" s="789"/>
      <c r="AE121" s="789"/>
      <c r="AF121" s="1885"/>
      <c r="AG121" s="1053"/>
    </row>
    <row r="122" spans="1:33" s="279" customFormat="1" ht="27.95" customHeight="1">
      <c r="A122" s="1875" t="s">
        <v>180</v>
      </c>
      <c r="B122" s="1276" t="s">
        <v>181</v>
      </c>
      <c r="C122" s="1276" t="s">
        <v>349</v>
      </c>
      <c r="D122" s="1276"/>
      <c r="E122" s="1231" t="s">
        <v>1165</v>
      </c>
      <c r="F122" s="1231" t="s">
        <v>1166</v>
      </c>
      <c r="G122" s="1885">
        <v>31</v>
      </c>
      <c r="H122" s="1861" t="s">
        <v>725</v>
      </c>
      <c r="I122" s="1861" t="s">
        <v>1041</v>
      </c>
      <c r="J122" s="1269" t="s">
        <v>187</v>
      </c>
      <c r="K122" s="1272">
        <v>34068.800000000003</v>
      </c>
      <c r="L122" s="1981">
        <v>34068.800000000003</v>
      </c>
      <c r="M122" s="1713">
        <v>34068.800000000003</v>
      </c>
      <c r="N122" s="1850">
        <f t="shared" ref="N122:N147" si="7">K122-M122</f>
        <v>0</v>
      </c>
      <c r="O122" s="1885"/>
      <c r="P122" s="1885"/>
      <c r="Q122" s="1885"/>
      <c r="R122" s="1861"/>
      <c r="S122" s="1885"/>
      <c r="T122" s="1885"/>
      <c r="U122" s="788"/>
      <c r="V122" s="1885"/>
      <c r="W122" s="1885"/>
      <c r="X122" s="1183">
        <v>3</v>
      </c>
      <c r="Y122" s="1885"/>
      <c r="Z122" s="1885">
        <v>100</v>
      </c>
      <c r="AA122" s="1885">
        <v>100</v>
      </c>
      <c r="AB122" s="1885">
        <v>1</v>
      </c>
      <c r="AC122" s="1885"/>
      <c r="AD122" s="1885" t="s">
        <v>51</v>
      </c>
      <c r="AE122" s="1885"/>
      <c r="AF122" s="1885" t="s">
        <v>51</v>
      </c>
      <c r="AG122" s="1053"/>
    </row>
    <row r="123" spans="1:33" s="279" customFormat="1" ht="27.95" customHeight="1">
      <c r="A123" s="1875" t="s">
        <v>180</v>
      </c>
      <c r="B123" s="1276" t="s">
        <v>181</v>
      </c>
      <c r="C123" s="1276" t="s">
        <v>349</v>
      </c>
      <c r="D123" s="1276"/>
      <c r="E123" s="1231" t="s">
        <v>735</v>
      </c>
      <c r="F123" s="1231" t="s">
        <v>1167</v>
      </c>
      <c r="G123" s="1885">
        <v>36</v>
      </c>
      <c r="H123" s="1861" t="s">
        <v>725</v>
      </c>
      <c r="I123" s="1861" t="s">
        <v>1041</v>
      </c>
      <c r="J123" s="1269" t="s">
        <v>187</v>
      </c>
      <c r="K123" s="1272">
        <v>15000</v>
      </c>
      <c r="L123" s="1981">
        <v>15000</v>
      </c>
      <c r="M123" s="1713">
        <v>15000</v>
      </c>
      <c r="N123" s="1850">
        <f t="shared" si="7"/>
        <v>0</v>
      </c>
      <c r="O123" s="1885"/>
      <c r="P123" s="1885"/>
      <c r="Q123" s="1885"/>
      <c r="R123" s="1861"/>
      <c r="S123" s="1885"/>
      <c r="T123" s="1885"/>
      <c r="U123" s="788"/>
      <c r="V123" s="1885"/>
      <c r="W123" s="1885"/>
      <c r="X123" s="1183">
        <v>1</v>
      </c>
      <c r="Y123" s="1885"/>
      <c r="Z123" s="1885">
        <v>100</v>
      </c>
      <c r="AA123" s="1885">
        <v>100</v>
      </c>
      <c r="AB123" s="1885">
        <v>1</v>
      </c>
      <c r="AC123" s="1885"/>
      <c r="AD123" s="1885" t="s">
        <v>51</v>
      </c>
      <c r="AE123" s="1885"/>
      <c r="AF123" s="1885" t="s">
        <v>51</v>
      </c>
      <c r="AG123" s="1053"/>
    </row>
    <row r="124" spans="1:33" s="279" customFormat="1" ht="27.95" customHeight="1">
      <c r="A124" s="1875" t="s">
        <v>180</v>
      </c>
      <c r="B124" s="1276" t="s">
        <v>181</v>
      </c>
      <c r="C124" s="1276" t="s">
        <v>349</v>
      </c>
      <c r="D124" s="1276"/>
      <c r="E124" s="1231" t="s">
        <v>200</v>
      </c>
      <c r="F124" s="1231" t="s">
        <v>200</v>
      </c>
      <c r="G124" s="992"/>
      <c r="H124" s="1861" t="s">
        <v>725</v>
      </c>
      <c r="I124" s="1260" t="s">
        <v>996</v>
      </c>
      <c r="J124" s="1269" t="s">
        <v>187</v>
      </c>
      <c r="K124" s="1272">
        <v>50000</v>
      </c>
      <c r="L124" s="1981">
        <v>50000</v>
      </c>
      <c r="M124" s="1945">
        <v>50000</v>
      </c>
      <c r="N124" s="1850">
        <f t="shared" si="7"/>
        <v>0</v>
      </c>
      <c r="O124" s="1885"/>
      <c r="P124" s="1885"/>
      <c r="Q124" s="1885"/>
      <c r="R124" s="1861"/>
      <c r="S124" s="1885"/>
      <c r="T124" s="1885"/>
      <c r="U124" s="788"/>
      <c r="V124" s="1885"/>
      <c r="W124" s="1885"/>
      <c r="X124" s="1885" t="s">
        <v>51</v>
      </c>
      <c r="Y124" s="1885"/>
      <c r="Z124" s="1885">
        <v>100</v>
      </c>
      <c r="AA124" s="1885">
        <v>100</v>
      </c>
      <c r="AB124" s="1885">
        <v>1</v>
      </c>
      <c r="AC124" s="1885"/>
      <c r="AD124" s="1885" t="s">
        <v>51</v>
      </c>
      <c r="AE124" s="1885"/>
      <c r="AF124" s="1885" t="s">
        <v>51</v>
      </c>
      <c r="AG124" s="1053" t="s">
        <v>1168</v>
      </c>
    </row>
    <row r="125" spans="1:33" s="279" customFormat="1" ht="27.95" customHeight="1">
      <c r="A125" s="1875" t="s">
        <v>180</v>
      </c>
      <c r="B125" s="1276" t="s">
        <v>181</v>
      </c>
      <c r="C125" s="1276" t="s">
        <v>349</v>
      </c>
      <c r="D125" s="1276"/>
      <c r="E125" s="1231" t="s">
        <v>374</v>
      </c>
      <c r="F125" s="1231" t="s">
        <v>1169</v>
      </c>
      <c r="G125" s="1885">
        <v>36</v>
      </c>
      <c r="H125" s="1861" t="s">
        <v>725</v>
      </c>
      <c r="I125" s="1861" t="s">
        <v>1041</v>
      </c>
      <c r="J125" s="1269" t="s">
        <v>187</v>
      </c>
      <c r="K125" s="1272">
        <v>10000</v>
      </c>
      <c r="L125" s="1981">
        <v>10000</v>
      </c>
      <c r="M125" s="1713">
        <v>10000</v>
      </c>
      <c r="N125" s="1850">
        <f t="shared" si="7"/>
        <v>0</v>
      </c>
      <c r="O125" s="1885"/>
      <c r="P125" s="1885"/>
      <c r="Q125" s="1885"/>
      <c r="R125" s="1861"/>
      <c r="S125" s="1885"/>
      <c r="T125" s="1885"/>
      <c r="U125" s="788"/>
      <c r="V125" s="1885"/>
      <c r="W125" s="1885"/>
      <c r="X125" s="1183">
        <v>1</v>
      </c>
      <c r="Y125" s="1885"/>
      <c r="Z125" s="1885">
        <v>100</v>
      </c>
      <c r="AA125" s="1885">
        <v>100</v>
      </c>
      <c r="AB125" s="1885">
        <v>1</v>
      </c>
      <c r="AC125" s="1885"/>
      <c r="AD125" s="1885" t="s">
        <v>51</v>
      </c>
      <c r="AE125" s="1885"/>
      <c r="AF125" s="1885" t="s">
        <v>51</v>
      </c>
      <c r="AG125" s="1053"/>
    </row>
    <row r="126" spans="1:33" s="279" customFormat="1" ht="27.95" customHeight="1">
      <c r="A126" s="1875" t="s">
        <v>180</v>
      </c>
      <c r="B126" s="1276" t="s">
        <v>181</v>
      </c>
      <c r="C126" s="1276" t="s">
        <v>349</v>
      </c>
      <c r="D126" s="1276"/>
      <c r="E126" s="1231" t="s">
        <v>1170</v>
      </c>
      <c r="F126" s="1231" t="s">
        <v>1171</v>
      </c>
      <c r="G126" s="1885">
        <v>24</v>
      </c>
      <c r="H126" s="1861" t="s">
        <v>725</v>
      </c>
      <c r="I126" s="1861" t="s">
        <v>976</v>
      </c>
      <c r="J126" s="1269" t="s">
        <v>187</v>
      </c>
      <c r="K126" s="1272">
        <v>35000</v>
      </c>
      <c r="L126" s="1981">
        <v>35000</v>
      </c>
      <c r="M126" s="1713">
        <v>35000</v>
      </c>
      <c r="N126" s="1850">
        <f t="shared" si="7"/>
        <v>0</v>
      </c>
      <c r="O126" s="1885"/>
      <c r="P126" s="1885"/>
      <c r="Q126" s="1885"/>
      <c r="R126" s="787">
        <v>4</v>
      </c>
      <c r="S126" s="1885"/>
      <c r="T126" s="1885"/>
      <c r="U126" s="788"/>
      <c r="V126" s="1885"/>
      <c r="W126" s="1885"/>
      <c r="X126" s="1885"/>
      <c r="Y126" s="1885"/>
      <c r="Z126" s="1885">
        <v>100</v>
      </c>
      <c r="AA126" s="1885">
        <v>100</v>
      </c>
      <c r="AB126" s="1885">
        <v>1</v>
      </c>
      <c r="AC126" s="1885"/>
      <c r="AD126" s="1885"/>
      <c r="AE126" s="1885"/>
      <c r="AF126" s="1885" t="s">
        <v>51</v>
      </c>
      <c r="AG126" s="1053"/>
    </row>
    <row r="127" spans="1:33" s="279" customFormat="1" ht="27.95" customHeight="1">
      <c r="A127" s="1875" t="s">
        <v>180</v>
      </c>
      <c r="B127" s="1276" t="s">
        <v>181</v>
      </c>
      <c r="C127" s="1276" t="s">
        <v>349</v>
      </c>
      <c r="D127" s="1276"/>
      <c r="E127" s="1231" t="s">
        <v>1172</v>
      </c>
      <c r="F127" s="1231" t="s">
        <v>1173</v>
      </c>
      <c r="G127" s="1885">
        <v>28</v>
      </c>
      <c r="H127" s="1861" t="s">
        <v>725</v>
      </c>
      <c r="I127" s="1861" t="s">
        <v>976</v>
      </c>
      <c r="J127" s="1269" t="s">
        <v>187</v>
      </c>
      <c r="K127" s="1272">
        <v>30000</v>
      </c>
      <c r="L127" s="1981">
        <v>30000</v>
      </c>
      <c r="M127" s="1713">
        <v>30000</v>
      </c>
      <c r="N127" s="1850">
        <f t="shared" si="7"/>
        <v>0</v>
      </c>
      <c r="O127" s="1885"/>
      <c r="P127" s="1885"/>
      <c r="Q127" s="1885"/>
      <c r="R127" s="787">
        <v>4</v>
      </c>
      <c r="S127" s="1885"/>
      <c r="T127" s="1885"/>
      <c r="U127" s="788"/>
      <c r="V127" s="1885"/>
      <c r="W127" s="1885"/>
      <c r="X127" s="1885"/>
      <c r="Y127" s="1885"/>
      <c r="Z127" s="1885">
        <v>100</v>
      </c>
      <c r="AA127" s="1885">
        <v>100</v>
      </c>
      <c r="AB127" s="1885">
        <v>1</v>
      </c>
      <c r="AC127" s="1885"/>
      <c r="AD127" s="1885"/>
      <c r="AE127" s="1885"/>
      <c r="AF127" s="1885" t="s">
        <v>51</v>
      </c>
      <c r="AG127" s="1053"/>
    </row>
    <row r="128" spans="1:33" s="279" customFormat="1" ht="27.95" customHeight="1">
      <c r="A128" s="1875" t="s">
        <v>180</v>
      </c>
      <c r="B128" s="1276" t="s">
        <v>181</v>
      </c>
      <c r="C128" s="1276" t="s">
        <v>349</v>
      </c>
      <c r="D128" s="1276"/>
      <c r="E128" s="1231" t="s">
        <v>1174</v>
      </c>
      <c r="F128" s="1231" t="s">
        <v>1175</v>
      </c>
      <c r="G128" s="1885">
        <v>49</v>
      </c>
      <c r="H128" s="1861" t="s">
        <v>725</v>
      </c>
      <c r="I128" s="1861" t="s">
        <v>976</v>
      </c>
      <c r="J128" s="1269" t="s">
        <v>187</v>
      </c>
      <c r="K128" s="1272">
        <v>15000</v>
      </c>
      <c r="L128" s="1981">
        <v>15000</v>
      </c>
      <c r="M128" s="1713">
        <v>15000</v>
      </c>
      <c r="N128" s="1850">
        <f t="shared" si="7"/>
        <v>0</v>
      </c>
      <c r="O128" s="1885"/>
      <c r="P128" s="1885"/>
      <c r="Q128" s="1885"/>
      <c r="R128" s="787">
        <v>2</v>
      </c>
      <c r="S128" s="1885"/>
      <c r="T128" s="1885"/>
      <c r="U128" s="788"/>
      <c r="V128" s="1885"/>
      <c r="W128" s="1885"/>
      <c r="X128" s="1885"/>
      <c r="Y128" s="1885"/>
      <c r="Z128" s="1885">
        <v>100</v>
      </c>
      <c r="AA128" s="1885">
        <v>100</v>
      </c>
      <c r="AB128" s="1885">
        <v>1</v>
      </c>
      <c r="AC128" s="1885"/>
      <c r="AD128" s="1885"/>
      <c r="AE128" s="1885"/>
      <c r="AF128" s="1885" t="s">
        <v>51</v>
      </c>
      <c r="AG128" s="1053"/>
    </row>
    <row r="129" spans="1:33" s="279" customFormat="1" ht="27.95" customHeight="1">
      <c r="A129" s="1875" t="s">
        <v>180</v>
      </c>
      <c r="B129" s="1276" t="s">
        <v>181</v>
      </c>
      <c r="C129" s="1276" t="s">
        <v>349</v>
      </c>
      <c r="D129" s="1276"/>
      <c r="E129" s="1231" t="s">
        <v>394</v>
      </c>
      <c r="F129" s="1231" t="s">
        <v>1176</v>
      </c>
      <c r="G129" s="1885">
        <v>94</v>
      </c>
      <c r="H129" s="1861" t="s">
        <v>725</v>
      </c>
      <c r="I129" s="1861" t="s">
        <v>976</v>
      </c>
      <c r="J129" s="1269" t="s">
        <v>187</v>
      </c>
      <c r="K129" s="1272">
        <v>15000</v>
      </c>
      <c r="L129" s="1981">
        <v>15000</v>
      </c>
      <c r="M129" s="1713">
        <v>15000</v>
      </c>
      <c r="N129" s="1850">
        <f t="shared" si="7"/>
        <v>0</v>
      </c>
      <c r="O129" s="1885"/>
      <c r="P129" s="1885"/>
      <c r="Q129" s="1885"/>
      <c r="R129" s="787">
        <v>2</v>
      </c>
      <c r="S129" s="1885"/>
      <c r="T129" s="1885" t="s">
        <v>51</v>
      </c>
      <c r="U129" s="788"/>
      <c r="V129" s="1885"/>
      <c r="W129" s="1885"/>
      <c r="X129" s="1885"/>
      <c r="Y129" s="1885"/>
      <c r="Z129" s="1885">
        <v>100</v>
      </c>
      <c r="AA129" s="1885">
        <v>100</v>
      </c>
      <c r="AB129" s="1885">
        <v>1</v>
      </c>
      <c r="AC129" s="1885"/>
      <c r="AD129" s="1885"/>
      <c r="AE129" s="1885"/>
      <c r="AF129" s="1885" t="s">
        <v>51</v>
      </c>
      <c r="AG129" s="1053"/>
    </row>
    <row r="130" spans="1:33" s="279" customFormat="1" ht="27.95" customHeight="1">
      <c r="A130" s="1875" t="s">
        <v>180</v>
      </c>
      <c r="B130" s="1276" t="s">
        <v>181</v>
      </c>
      <c r="C130" s="1276" t="s">
        <v>349</v>
      </c>
      <c r="D130" s="1276"/>
      <c r="E130" s="1231" t="s">
        <v>390</v>
      </c>
      <c r="F130" s="1231" t="s">
        <v>1177</v>
      </c>
      <c r="G130" s="1885">
        <v>73</v>
      </c>
      <c r="H130" s="1861" t="s">
        <v>725</v>
      </c>
      <c r="I130" s="1861" t="s">
        <v>976</v>
      </c>
      <c r="J130" s="1269" t="s">
        <v>187</v>
      </c>
      <c r="K130" s="1272">
        <v>15000</v>
      </c>
      <c r="L130" s="1981">
        <v>15000</v>
      </c>
      <c r="M130" s="1713">
        <v>15000</v>
      </c>
      <c r="N130" s="1850">
        <f t="shared" si="7"/>
        <v>0</v>
      </c>
      <c r="O130" s="1885"/>
      <c r="P130" s="1885"/>
      <c r="Q130" s="1885"/>
      <c r="R130" s="787">
        <v>2</v>
      </c>
      <c r="S130" s="1885"/>
      <c r="T130" s="1885" t="s">
        <v>51</v>
      </c>
      <c r="U130" s="788"/>
      <c r="V130" s="1885"/>
      <c r="W130" s="1885"/>
      <c r="X130" s="1885"/>
      <c r="Y130" s="1885"/>
      <c r="Z130" s="1885">
        <v>100</v>
      </c>
      <c r="AA130" s="1885">
        <v>100</v>
      </c>
      <c r="AB130" s="1885">
        <v>1</v>
      </c>
      <c r="AC130" s="1885"/>
      <c r="AD130" s="1885"/>
      <c r="AE130" s="1885"/>
      <c r="AF130" s="1885" t="s">
        <v>51</v>
      </c>
      <c r="AG130" s="1053"/>
    </row>
    <row r="131" spans="1:33" s="279" customFormat="1" ht="27.95" customHeight="1">
      <c r="A131" s="1875" t="s">
        <v>180</v>
      </c>
      <c r="B131" s="1276" t="s">
        <v>181</v>
      </c>
      <c r="C131" s="1276" t="s">
        <v>349</v>
      </c>
      <c r="D131" s="1276"/>
      <c r="E131" s="1231" t="s">
        <v>398</v>
      </c>
      <c r="F131" s="1231" t="s">
        <v>1178</v>
      </c>
      <c r="G131" s="1885">
        <v>39</v>
      </c>
      <c r="H131" s="1861" t="s">
        <v>725</v>
      </c>
      <c r="I131" s="1861" t="s">
        <v>976</v>
      </c>
      <c r="J131" s="1269" t="s">
        <v>187</v>
      </c>
      <c r="K131" s="1272">
        <v>15000</v>
      </c>
      <c r="L131" s="1981">
        <v>15000</v>
      </c>
      <c r="M131" s="1713">
        <v>15000</v>
      </c>
      <c r="N131" s="1850">
        <f t="shared" si="7"/>
        <v>0</v>
      </c>
      <c r="O131" s="1885"/>
      <c r="P131" s="1885"/>
      <c r="Q131" s="1885"/>
      <c r="R131" s="787">
        <v>2</v>
      </c>
      <c r="S131" s="1885"/>
      <c r="T131" s="1885"/>
      <c r="U131" s="1885"/>
      <c r="V131" s="1885"/>
      <c r="W131" s="1885"/>
      <c r="X131" s="1885"/>
      <c r="Y131" s="1885"/>
      <c r="Z131" s="1885">
        <v>100</v>
      </c>
      <c r="AA131" s="1885">
        <v>100</v>
      </c>
      <c r="AB131" s="1885">
        <v>1</v>
      </c>
      <c r="AC131" s="1885"/>
      <c r="AD131" s="1885"/>
      <c r="AE131" s="1885"/>
      <c r="AF131" s="1885" t="s">
        <v>51</v>
      </c>
      <c r="AG131" s="1053"/>
    </row>
    <row r="132" spans="1:33" s="279" customFormat="1" ht="27.95" customHeight="1">
      <c r="A132" s="1875" t="s">
        <v>180</v>
      </c>
      <c r="B132" s="1276" t="s">
        <v>181</v>
      </c>
      <c r="C132" s="1276" t="s">
        <v>349</v>
      </c>
      <c r="D132" s="1276"/>
      <c r="E132" s="1231" t="s">
        <v>1179</v>
      </c>
      <c r="F132" s="1231" t="s">
        <v>1180</v>
      </c>
      <c r="G132" s="1885">
        <v>27</v>
      </c>
      <c r="H132" s="1861" t="s">
        <v>725</v>
      </c>
      <c r="I132" s="1861" t="s">
        <v>976</v>
      </c>
      <c r="J132" s="1269" t="s">
        <v>187</v>
      </c>
      <c r="K132" s="1272">
        <v>10000</v>
      </c>
      <c r="L132" s="1981">
        <v>10000</v>
      </c>
      <c r="M132" s="1713">
        <v>10000</v>
      </c>
      <c r="N132" s="1850">
        <f t="shared" si="7"/>
        <v>0</v>
      </c>
      <c r="O132" s="1885"/>
      <c r="P132" s="1885"/>
      <c r="Q132" s="1885"/>
      <c r="R132" s="787">
        <v>2</v>
      </c>
      <c r="S132" s="1885"/>
      <c r="T132" s="1885" t="s">
        <v>51</v>
      </c>
      <c r="U132" s="1885"/>
      <c r="V132" s="1885"/>
      <c r="W132" s="1885"/>
      <c r="X132" s="1885"/>
      <c r="Y132" s="1885"/>
      <c r="Z132" s="1885">
        <v>100</v>
      </c>
      <c r="AA132" s="1885">
        <v>100</v>
      </c>
      <c r="AB132" s="1885">
        <v>1</v>
      </c>
      <c r="AC132" s="1885"/>
      <c r="AD132" s="1885"/>
      <c r="AE132" s="1885"/>
      <c r="AF132" s="1885" t="s">
        <v>51</v>
      </c>
      <c r="AG132" s="1053"/>
    </row>
    <row r="133" spans="1:33" s="279" customFormat="1" ht="27.95" customHeight="1">
      <c r="A133" s="1875" t="s">
        <v>9</v>
      </c>
      <c r="B133" s="1276" t="s">
        <v>181</v>
      </c>
      <c r="C133" s="1276" t="s">
        <v>349</v>
      </c>
      <c r="D133" s="1276"/>
      <c r="E133" s="1231" t="s">
        <v>1181</v>
      </c>
      <c r="F133" s="1231" t="s">
        <v>1182</v>
      </c>
      <c r="G133" s="1885">
        <v>96</v>
      </c>
      <c r="H133" s="1861" t="s">
        <v>725</v>
      </c>
      <c r="I133" s="1861" t="s">
        <v>976</v>
      </c>
      <c r="J133" s="1269" t="s">
        <v>187</v>
      </c>
      <c r="K133" s="1272">
        <v>3500</v>
      </c>
      <c r="L133" s="1272">
        <v>3500</v>
      </c>
      <c r="M133" s="1945">
        <v>3500</v>
      </c>
      <c r="N133" s="1850">
        <f t="shared" si="7"/>
        <v>0</v>
      </c>
      <c r="O133" s="1885"/>
      <c r="P133" s="1885"/>
      <c r="Q133" s="1885"/>
      <c r="R133" s="787">
        <v>1</v>
      </c>
      <c r="S133" s="1885"/>
      <c r="T133" s="1885"/>
      <c r="U133" s="1885"/>
      <c r="V133" s="1885"/>
      <c r="W133" s="1885"/>
      <c r="X133" s="1885"/>
      <c r="Y133" s="1885"/>
      <c r="Z133" s="1885">
        <v>100</v>
      </c>
      <c r="AA133" s="1885">
        <v>100</v>
      </c>
      <c r="AB133" s="1885">
        <v>1</v>
      </c>
      <c r="AC133" s="1885"/>
      <c r="AD133" s="1885"/>
      <c r="AE133" s="1885"/>
      <c r="AF133" s="1885"/>
      <c r="AG133" s="1053"/>
    </row>
    <row r="134" spans="1:33" s="279" customFormat="1" ht="27.95" customHeight="1">
      <c r="A134" s="1875" t="s">
        <v>9</v>
      </c>
      <c r="B134" s="1276" t="s">
        <v>181</v>
      </c>
      <c r="C134" s="1276" t="s">
        <v>349</v>
      </c>
      <c r="D134" s="1276"/>
      <c r="E134" s="1231" t="s">
        <v>1183</v>
      </c>
      <c r="F134" s="1231" t="s">
        <v>1184</v>
      </c>
      <c r="G134" s="1885">
        <v>16</v>
      </c>
      <c r="H134" s="1861" t="s">
        <v>725</v>
      </c>
      <c r="I134" s="1861" t="s">
        <v>976</v>
      </c>
      <c r="J134" s="1269" t="s">
        <v>187</v>
      </c>
      <c r="K134" s="1272">
        <v>2000</v>
      </c>
      <c r="L134" s="1272">
        <v>2000</v>
      </c>
      <c r="M134" s="1945">
        <v>2000</v>
      </c>
      <c r="N134" s="1850">
        <f t="shared" si="7"/>
        <v>0</v>
      </c>
      <c r="O134" s="1885"/>
      <c r="P134" s="1885"/>
      <c r="Q134" s="1885"/>
      <c r="R134" s="787">
        <v>0.5</v>
      </c>
      <c r="S134" s="1885"/>
      <c r="T134" s="1885"/>
      <c r="U134" s="1885"/>
      <c r="V134" s="1885"/>
      <c r="W134" s="1885"/>
      <c r="X134" s="1885"/>
      <c r="Y134" s="1885"/>
      <c r="Z134" s="1885">
        <v>100</v>
      </c>
      <c r="AA134" s="1885">
        <v>100</v>
      </c>
      <c r="AB134" s="1885">
        <v>1</v>
      </c>
      <c r="AC134" s="1885"/>
      <c r="AD134" s="1885"/>
      <c r="AE134" s="1885"/>
      <c r="AF134" s="1885"/>
      <c r="AG134" s="1053"/>
    </row>
    <row r="135" spans="1:33" s="279" customFormat="1" ht="27.95" customHeight="1">
      <c r="A135" s="1875" t="s">
        <v>9</v>
      </c>
      <c r="B135" s="1276" t="s">
        <v>181</v>
      </c>
      <c r="C135" s="1276" t="s">
        <v>349</v>
      </c>
      <c r="D135" s="1276"/>
      <c r="E135" s="1231" t="s">
        <v>1185</v>
      </c>
      <c r="F135" s="1231" t="s">
        <v>1186</v>
      </c>
      <c r="G135" s="1885">
        <v>107</v>
      </c>
      <c r="H135" s="1861" t="s">
        <v>725</v>
      </c>
      <c r="I135" s="1861" t="s">
        <v>976</v>
      </c>
      <c r="J135" s="1269" t="s">
        <v>187</v>
      </c>
      <c r="K135" s="1272">
        <v>9000</v>
      </c>
      <c r="L135" s="1272">
        <v>9000</v>
      </c>
      <c r="M135" s="1945">
        <v>9000</v>
      </c>
      <c r="N135" s="1850">
        <f t="shared" si="7"/>
        <v>0</v>
      </c>
      <c r="O135" s="1885"/>
      <c r="P135" s="1885"/>
      <c r="Q135" s="1885"/>
      <c r="R135" s="787">
        <v>3</v>
      </c>
      <c r="S135" s="1885"/>
      <c r="T135" s="1885"/>
      <c r="U135" s="1885"/>
      <c r="V135" s="1885"/>
      <c r="W135" s="1885"/>
      <c r="X135" s="1885"/>
      <c r="Y135" s="1885"/>
      <c r="Z135" s="1885">
        <v>100</v>
      </c>
      <c r="AA135" s="1885">
        <v>100</v>
      </c>
      <c r="AB135" s="1885">
        <v>1</v>
      </c>
      <c r="AC135" s="1885"/>
      <c r="AD135" s="1885"/>
      <c r="AE135" s="1885"/>
      <c r="AF135" s="1885"/>
      <c r="AG135" s="1053"/>
    </row>
    <row r="136" spans="1:33" s="279" customFormat="1" ht="27.95" customHeight="1">
      <c r="A136" s="1875" t="s">
        <v>9</v>
      </c>
      <c r="B136" s="1276" t="s">
        <v>181</v>
      </c>
      <c r="C136" s="1276" t="s">
        <v>349</v>
      </c>
      <c r="D136" s="1276"/>
      <c r="E136" s="1231" t="s">
        <v>1187</v>
      </c>
      <c r="F136" s="1231" t="s">
        <v>1188</v>
      </c>
      <c r="G136" s="1885">
        <v>223</v>
      </c>
      <c r="H136" s="1861" t="s">
        <v>725</v>
      </c>
      <c r="I136" s="1861" t="s">
        <v>976</v>
      </c>
      <c r="J136" s="1269" t="s">
        <v>187</v>
      </c>
      <c r="K136" s="1272">
        <v>7000</v>
      </c>
      <c r="L136" s="1272">
        <v>7000</v>
      </c>
      <c r="M136" s="1945">
        <v>7000</v>
      </c>
      <c r="N136" s="1850">
        <f t="shared" si="7"/>
        <v>0</v>
      </c>
      <c r="O136" s="1885"/>
      <c r="P136" s="1885"/>
      <c r="Q136" s="1885"/>
      <c r="R136" s="787">
        <v>2</v>
      </c>
      <c r="S136" s="1885"/>
      <c r="T136" s="1885"/>
      <c r="U136" s="1885"/>
      <c r="V136" s="1885"/>
      <c r="W136" s="1885"/>
      <c r="X136" s="1885"/>
      <c r="Y136" s="1885"/>
      <c r="Z136" s="1885">
        <v>100</v>
      </c>
      <c r="AA136" s="1885">
        <v>100</v>
      </c>
      <c r="AB136" s="1885">
        <v>1</v>
      </c>
      <c r="AC136" s="1885"/>
      <c r="AD136" s="1885"/>
      <c r="AE136" s="1885"/>
      <c r="AF136" s="1885"/>
      <c r="AG136" s="1053"/>
    </row>
    <row r="137" spans="1:33" s="279" customFormat="1" ht="27.95" customHeight="1">
      <c r="A137" s="1875" t="s">
        <v>9</v>
      </c>
      <c r="B137" s="1276" t="s">
        <v>181</v>
      </c>
      <c r="C137" s="1276" t="s">
        <v>349</v>
      </c>
      <c r="D137" s="1276"/>
      <c r="E137" s="1231" t="s">
        <v>1189</v>
      </c>
      <c r="F137" s="1231" t="s">
        <v>1190</v>
      </c>
      <c r="G137" s="1885">
        <v>26</v>
      </c>
      <c r="H137" s="1861" t="s">
        <v>725</v>
      </c>
      <c r="I137" s="1861" t="s">
        <v>976</v>
      </c>
      <c r="J137" s="1269" t="s">
        <v>187</v>
      </c>
      <c r="K137" s="1272">
        <v>7000</v>
      </c>
      <c r="L137" s="1272">
        <v>7000</v>
      </c>
      <c r="M137" s="1945">
        <v>7000</v>
      </c>
      <c r="N137" s="1850">
        <f t="shared" si="7"/>
        <v>0</v>
      </c>
      <c r="O137" s="1885"/>
      <c r="P137" s="1885"/>
      <c r="Q137" s="1885"/>
      <c r="R137" s="787">
        <v>2</v>
      </c>
      <c r="S137" s="1885"/>
      <c r="T137" s="1885"/>
      <c r="U137" s="1885"/>
      <c r="V137" s="1885"/>
      <c r="W137" s="1885"/>
      <c r="X137" s="1885"/>
      <c r="Y137" s="1885"/>
      <c r="Z137" s="1885">
        <v>100</v>
      </c>
      <c r="AA137" s="1885">
        <v>100</v>
      </c>
      <c r="AB137" s="1885">
        <v>1</v>
      </c>
      <c r="AC137" s="1885"/>
      <c r="AD137" s="1885"/>
      <c r="AE137" s="1885"/>
      <c r="AF137" s="1885"/>
      <c r="AG137" s="1053"/>
    </row>
    <row r="138" spans="1:33" s="279" customFormat="1" ht="27.95" customHeight="1">
      <c r="A138" s="1875" t="s">
        <v>9</v>
      </c>
      <c r="B138" s="1276" t="s">
        <v>181</v>
      </c>
      <c r="C138" s="1276" t="s">
        <v>349</v>
      </c>
      <c r="D138" s="1276"/>
      <c r="E138" s="1231" t="s">
        <v>1191</v>
      </c>
      <c r="F138" s="1231" t="s">
        <v>1192</v>
      </c>
      <c r="G138" s="1885">
        <v>52</v>
      </c>
      <c r="H138" s="1861" t="s">
        <v>725</v>
      </c>
      <c r="I138" s="1861" t="s">
        <v>976</v>
      </c>
      <c r="J138" s="1269" t="s">
        <v>187</v>
      </c>
      <c r="K138" s="1272">
        <v>3500</v>
      </c>
      <c r="L138" s="1272">
        <v>3500</v>
      </c>
      <c r="M138" s="1945">
        <v>3500</v>
      </c>
      <c r="N138" s="1850">
        <f t="shared" si="7"/>
        <v>0</v>
      </c>
      <c r="O138" s="1885"/>
      <c r="P138" s="1885"/>
      <c r="Q138" s="1885"/>
      <c r="R138" s="787">
        <v>1</v>
      </c>
      <c r="S138" s="1885"/>
      <c r="T138" s="1885"/>
      <c r="U138" s="1885"/>
      <c r="V138" s="1885"/>
      <c r="W138" s="1885"/>
      <c r="X138" s="1885"/>
      <c r="Y138" s="1885"/>
      <c r="Z138" s="1885">
        <v>100</v>
      </c>
      <c r="AA138" s="1885">
        <v>100</v>
      </c>
      <c r="AB138" s="1885">
        <v>1</v>
      </c>
      <c r="AC138" s="1885"/>
      <c r="AD138" s="1885"/>
      <c r="AE138" s="1885"/>
      <c r="AF138" s="1885"/>
      <c r="AG138" s="1053"/>
    </row>
    <row r="139" spans="1:33" s="279" customFormat="1" ht="27.95" customHeight="1">
      <c r="A139" s="1875" t="s">
        <v>9</v>
      </c>
      <c r="B139" s="1276" t="s">
        <v>181</v>
      </c>
      <c r="C139" s="1276" t="s">
        <v>349</v>
      </c>
      <c r="D139" s="1276"/>
      <c r="E139" s="1231" t="s">
        <v>1193</v>
      </c>
      <c r="F139" s="1231" t="s">
        <v>1194</v>
      </c>
      <c r="G139" s="1885">
        <v>33</v>
      </c>
      <c r="H139" s="1861" t="s">
        <v>725</v>
      </c>
      <c r="I139" s="1861" t="s">
        <v>976</v>
      </c>
      <c r="J139" s="1269" t="s">
        <v>187</v>
      </c>
      <c r="K139" s="1272">
        <v>7000</v>
      </c>
      <c r="L139" s="1272">
        <v>7000</v>
      </c>
      <c r="M139" s="1945">
        <v>7000</v>
      </c>
      <c r="N139" s="1850">
        <f t="shared" si="7"/>
        <v>0</v>
      </c>
      <c r="O139" s="1885"/>
      <c r="P139" s="1885"/>
      <c r="Q139" s="1885"/>
      <c r="R139" s="787">
        <v>2</v>
      </c>
      <c r="S139" s="1885"/>
      <c r="T139" s="1885"/>
      <c r="U139" s="1885"/>
      <c r="V139" s="1885"/>
      <c r="W139" s="1885"/>
      <c r="X139" s="1885"/>
      <c r="Y139" s="1885"/>
      <c r="Z139" s="1885">
        <v>100</v>
      </c>
      <c r="AA139" s="1885">
        <v>100</v>
      </c>
      <c r="AB139" s="1885">
        <v>1</v>
      </c>
      <c r="AC139" s="1885"/>
      <c r="AD139" s="1885"/>
      <c r="AE139" s="1885"/>
      <c r="AF139" s="1885"/>
      <c r="AG139" s="1053"/>
    </row>
    <row r="140" spans="1:33" s="279" customFormat="1" ht="27.95" customHeight="1">
      <c r="A140" s="1875" t="s">
        <v>9</v>
      </c>
      <c r="B140" s="1276" t="s">
        <v>181</v>
      </c>
      <c r="C140" s="1276" t="s">
        <v>349</v>
      </c>
      <c r="D140" s="1276"/>
      <c r="E140" s="1231" t="s">
        <v>1195</v>
      </c>
      <c r="F140" s="1231" t="s">
        <v>1196</v>
      </c>
      <c r="G140" s="1885">
        <v>74</v>
      </c>
      <c r="H140" s="1861" t="s">
        <v>725</v>
      </c>
      <c r="I140" s="1861" t="s">
        <v>976</v>
      </c>
      <c r="J140" s="1269" t="s">
        <v>187</v>
      </c>
      <c r="K140" s="1272">
        <v>1399.92</v>
      </c>
      <c r="L140" s="1272">
        <v>1399.92</v>
      </c>
      <c r="M140" s="1945">
        <v>1399.92</v>
      </c>
      <c r="N140" s="1850">
        <f t="shared" si="7"/>
        <v>0</v>
      </c>
      <c r="O140" s="1885"/>
      <c r="P140" s="1885"/>
      <c r="Q140" s="1885"/>
      <c r="R140" s="787">
        <v>0.5</v>
      </c>
      <c r="S140" s="1885"/>
      <c r="T140" s="1885"/>
      <c r="U140" s="1885"/>
      <c r="V140" s="1885"/>
      <c r="W140" s="1885"/>
      <c r="X140" s="1885"/>
      <c r="Y140" s="1885"/>
      <c r="Z140" s="1885">
        <v>100</v>
      </c>
      <c r="AA140" s="1885">
        <v>100</v>
      </c>
      <c r="AB140" s="1885">
        <v>1</v>
      </c>
      <c r="AC140" s="1885"/>
      <c r="AD140" s="1885"/>
      <c r="AE140" s="1885"/>
      <c r="AF140" s="1885"/>
      <c r="AG140" s="1053"/>
    </row>
    <row r="141" spans="1:33" s="279" customFormat="1" ht="27.95" customHeight="1">
      <c r="A141" s="1875" t="s">
        <v>180</v>
      </c>
      <c r="B141" s="1923" t="s">
        <v>181</v>
      </c>
      <c r="C141" s="1923" t="s">
        <v>401</v>
      </c>
      <c r="D141" s="1658"/>
      <c r="E141" s="1929" t="s">
        <v>1197</v>
      </c>
      <c r="F141" s="1929" t="s">
        <v>1197</v>
      </c>
      <c r="G141" s="1938">
        <v>104</v>
      </c>
      <c r="H141" s="1861" t="s">
        <v>205</v>
      </c>
      <c r="I141" s="1861" t="s">
        <v>157</v>
      </c>
      <c r="J141" s="1888" t="s">
        <v>187</v>
      </c>
      <c r="K141" s="1986">
        <v>57651.53</v>
      </c>
      <c r="L141" s="1659">
        <v>57651.53</v>
      </c>
      <c r="M141" s="1660">
        <v>57651.53</v>
      </c>
      <c r="N141" s="1661">
        <f t="shared" si="7"/>
        <v>0</v>
      </c>
      <c r="O141" s="1662"/>
      <c r="P141" s="1662"/>
      <c r="Q141" s="1662"/>
      <c r="R141" s="1662"/>
      <c r="S141" s="1662"/>
      <c r="T141" s="1663"/>
      <c r="U141" s="1662">
        <f>[6]DEVREKANİ!$I$17</f>
        <v>1.4</v>
      </c>
      <c r="V141" s="1662"/>
      <c r="W141" s="1663"/>
      <c r="X141" s="1664"/>
      <c r="Y141" s="1664"/>
      <c r="Z141" s="1667">
        <v>100</v>
      </c>
      <c r="AA141" s="1667">
        <v>100</v>
      </c>
      <c r="AB141" s="1939">
        <v>1</v>
      </c>
      <c r="AC141" s="1939"/>
      <c r="AD141" s="1939"/>
      <c r="AE141" s="1939"/>
      <c r="AF141" s="1939"/>
      <c r="AG141" s="1666"/>
    </row>
    <row r="142" spans="1:33" s="279" customFormat="1" ht="27.95" customHeight="1">
      <c r="A142" s="1875" t="s">
        <v>180</v>
      </c>
      <c r="B142" s="1923" t="s">
        <v>181</v>
      </c>
      <c r="C142" s="1923" t="s">
        <v>401</v>
      </c>
      <c r="D142" s="1658"/>
      <c r="E142" s="1929" t="s">
        <v>1198</v>
      </c>
      <c r="F142" s="1929" t="s">
        <v>1198</v>
      </c>
      <c r="G142" s="1938">
        <v>233</v>
      </c>
      <c r="H142" s="1861" t="s">
        <v>725</v>
      </c>
      <c r="I142" s="1861" t="s">
        <v>154</v>
      </c>
      <c r="J142" s="1888" t="s">
        <v>187</v>
      </c>
      <c r="K142" s="1986">
        <v>102493.2</v>
      </c>
      <c r="L142" s="1659">
        <v>102493.2</v>
      </c>
      <c r="M142" s="1660">
        <v>102493.2</v>
      </c>
      <c r="N142" s="1661">
        <f t="shared" si="7"/>
        <v>0</v>
      </c>
      <c r="O142" s="1662"/>
      <c r="P142" s="1662"/>
      <c r="Q142" s="1662"/>
      <c r="R142" s="1662">
        <f>[6]DEVREKANİ!$I$18</f>
        <v>7</v>
      </c>
      <c r="S142" s="1662"/>
      <c r="T142" s="1663"/>
      <c r="U142" s="1662"/>
      <c r="V142" s="1662"/>
      <c r="W142" s="1663"/>
      <c r="X142" s="1664"/>
      <c r="Y142" s="1664"/>
      <c r="Z142" s="1667">
        <v>100</v>
      </c>
      <c r="AA142" s="1667">
        <v>100</v>
      </c>
      <c r="AB142" s="1939">
        <v>1</v>
      </c>
      <c r="AC142" s="1939"/>
      <c r="AD142" s="1939"/>
      <c r="AE142" s="1939"/>
      <c r="AF142" s="1939"/>
      <c r="AG142" s="1666"/>
    </row>
    <row r="143" spans="1:33" s="279" customFormat="1" ht="27.95" customHeight="1">
      <c r="A143" s="1875" t="s">
        <v>180</v>
      </c>
      <c r="B143" s="1923" t="s">
        <v>181</v>
      </c>
      <c r="C143" s="1923" t="s">
        <v>401</v>
      </c>
      <c r="D143" s="1658"/>
      <c r="E143" s="1929" t="s">
        <v>1199</v>
      </c>
      <c r="F143" s="1929" t="s">
        <v>1199</v>
      </c>
      <c r="G143" s="1938">
        <v>37</v>
      </c>
      <c r="H143" s="1861" t="s">
        <v>725</v>
      </c>
      <c r="I143" s="986" t="s">
        <v>293</v>
      </c>
      <c r="J143" s="1888" t="s">
        <v>187</v>
      </c>
      <c r="K143" s="1969">
        <v>15000</v>
      </c>
      <c r="L143" s="1969">
        <v>15000</v>
      </c>
      <c r="M143" s="1660">
        <v>15000</v>
      </c>
      <c r="N143" s="1661">
        <f t="shared" si="7"/>
        <v>0</v>
      </c>
      <c r="O143" s="1662"/>
      <c r="P143" s="1662"/>
      <c r="Q143" s="1662">
        <f>[6]DEVREKANİ!$I$19</f>
        <v>2</v>
      </c>
      <c r="R143" s="1662"/>
      <c r="S143" s="1662"/>
      <c r="T143" s="1663"/>
      <c r="U143" s="1662"/>
      <c r="V143" s="1662"/>
      <c r="W143" s="1663"/>
      <c r="X143" s="1664"/>
      <c r="Y143" s="1664"/>
      <c r="Z143" s="1667">
        <v>100</v>
      </c>
      <c r="AA143" s="1667">
        <v>100</v>
      </c>
      <c r="AB143" s="1939">
        <v>1</v>
      </c>
      <c r="AC143" s="1939"/>
      <c r="AD143" s="1939"/>
      <c r="AE143" s="1939"/>
      <c r="AF143" s="1939"/>
      <c r="AG143" s="1666"/>
    </row>
    <row r="144" spans="1:33" s="279" customFormat="1" ht="20.25" customHeight="1">
      <c r="A144" s="1875" t="s">
        <v>9</v>
      </c>
      <c r="B144" s="1923" t="s">
        <v>181</v>
      </c>
      <c r="C144" s="1923" t="s">
        <v>401</v>
      </c>
      <c r="D144" s="1658"/>
      <c r="E144" s="1929" t="s">
        <v>1200</v>
      </c>
      <c r="F144" s="1929" t="s">
        <v>1201</v>
      </c>
      <c r="G144" s="1938">
        <v>42</v>
      </c>
      <c r="H144" s="1861" t="s">
        <v>725</v>
      </c>
      <c r="I144" s="1861" t="s">
        <v>154</v>
      </c>
      <c r="J144" s="1888" t="s">
        <v>187</v>
      </c>
      <c r="K144" s="1969">
        <v>30000</v>
      </c>
      <c r="L144" s="1969">
        <v>28289.200000000001</v>
      </c>
      <c r="M144" s="1660">
        <v>28289.200000000001</v>
      </c>
      <c r="N144" s="1661">
        <f t="shared" si="7"/>
        <v>1710.7999999999993</v>
      </c>
      <c r="O144" s="1662"/>
      <c r="P144" s="1662"/>
      <c r="Q144" s="1662"/>
      <c r="R144" s="1662">
        <v>1.1000000000000001</v>
      </c>
      <c r="S144" s="1662"/>
      <c r="T144" s="1663"/>
      <c r="U144" s="1662"/>
      <c r="V144" s="1662"/>
      <c r="W144" s="1663"/>
      <c r="X144" s="1664"/>
      <c r="Y144" s="1664"/>
      <c r="Z144" s="1667">
        <v>100</v>
      </c>
      <c r="AA144" s="1667">
        <v>94</v>
      </c>
      <c r="AB144" s="1939">
        <v>1</v>
      </c>
      <c r="AC144" s="1939"/>
      <c r="AD144" s="1939"/>
      <c r="AE144" s="1939"/>
      <c r="AF144" s="1939"/>
      <c r="AG144" s="1666"/>
    </row>
    <row r="145" spans="1:33" s="279" customFormat="1" ht="20.25" customHeight="1">
      <c r="A145" s="1875" t="s">
        <v>9</v>
      </c>
      <c r="B145" s="1923" t="s">
        <v>181</v>
      </c>
      <c r="C145" s="1923" t="s">
        <v>401</v>
      </c>
      <c r="D145" s="1658"/>
      <c r="E145" s="1929" t="s">
        <v>1200</v>
      </c>
      <c r="F145" s="1929" t="s">
        <v>1202</v>
      </c>
      <c r="G145" s="1938">
        <v>12</v>
      </c>
      <c r="H145" s="1861" t="s">
        <v>725</v>
      </c>
      <c r="I145" s="1861" t="s">
        <v>154</v>
      </c>
      <c r="J145" s="1888" t="s">
        <v>187</v>
      </c>
      <c r="K145" s="1969">
        <v>25000</v>
      </c>
      <c r="L145" s="1969">
        <v>24158</v>
      </c>
      <c r="M145" s="1660">
        <v>24158</v>
      </c>
      <c r="N145" s="1661">
        <f t="shared" si="7"/>
        <v>842</v>
      </c>
      <c r="O145" s="1662"/>
      <c r="P145" s="1662"/>
      <c r="Q145" s="1662"/>
      <c r="R145" s="1662">
        <v>0.7</v>
      </c>
      <c r="S145" s="1662"/>
      <c r="T145" s="1663"/>
      <c r="U145" s="1662"/>
      <c r="V145" s="1662"/>
      <c r="W145" s="1663"/>
      <c r="X145" s="1664"/>
      <c r="Y145" s="1664"/>
      <c r="Z145" s="1667">
        <v>100</v>
      </c>
      <c r="AA145" s="1667">
        <v>97</v>
      </c>
      <c r="AB145" s="1939">
        <v>1</v>
      </c>
      <c r="AC145" s="1939"/>
      <c r="AD145" s="1939"/>
      <c r="AE145" s="1939"/>
      <c r="AF145" s="1939"/>
      <c r="AG145" s="1666"/>
    </row>
    <row r="146" spans="1:33" s="279" customFormat="1" ht="26.25" customHeight="1">
      <c r="A146" s="1875" t="s">
        <v>9</v>
      </c>
      <c r="B146" s="1923" t="s">
        <v>181</v>
      </c>
      <c r="C146" s="1923" t="s">
        <v>401</v>
      </c>
      <c r="D146" s="1658"/>
      <c r="E146" s="1929" t="s">
        <v>1203</v>
      </c>
      <c r="F146" s="1929" t="s">
        <v>1204</v>
      </c>
      <c r="G146" s="1938">
        <v>84</v>
      </c>
      <c r="H146" s="1861" t="s">
        <v>725</v>
      </c>
      <c r="I146" s="1861" t="s">
        <v>154</v>
      </c>
      <c r="J146" s="1888" t="s">
        <v>187</v>
      </c>
      <c r="K146" s="1969">
        <v>125257.7</v>
      </c>
      <c r="L146" s="1969">
        <v>98369.8</v>
      </c>
      <c r="M146" s="1660">
        <v>98369.8</v>
      </c>
      <c r="N146" s="1661">
        <f t="shared" si="7"/>
        <v>26887.899999999994</v>
      </c>
      <c r="O146" s="1662"/>
      <c r="P146" s="1662"/>
      <c r="Q146" s="1662"/>
      <c r="R146" s="1662">
        <v>11</v>
      </c>
      <c r="S146" s="1662"/>
      <c r="T146" s="1663"/>
      <c r="U146" s="1662"/>
      <c r="V146" s="1662"/>
      <c r="W146" s="1663"/>
      <c r="X146" s="1664"/>
      <c r="Y146" s="1664"/>
      <c r="Z146" s="1667">
        <v>80</v>
      </c>
      <c r="AA146" s="1667">
        <v>79</v>
      </c>
      <c r="AB146" s="1939"/>
      <c r="AC146" s="1939">
        <v>1</v>
      </c>
      <c r="AD146" s="1939"/>
      <c r="AE146" s="1939"/>
      <c r="AF146" s="1939"/>
      <c r="AG146" s="1666"/>
    </row>
    <row r="147" spans="1:33" s="279" customFormat="1" ht="27.95" customHeight="1">
      <c r="A147" s="1875" t="s">
        <v>9</v>
      </c>
      <c r="B147" s="1923" t="s">
        <v>181</v>
      </c>
      <c r="C147" s="1923" t="s">
        <v>401</v>
      </c>
      <c r="D147" s="1658"/>
      <c r="E147" s="1929" t="s">
        <v>474</v>
      </c>
      <c r="F147" s="1929" t="s">
        <v>474</v>
      </c>
      <c r="G147" s="1576"/>
      <c r="H147" s="1861" t="s">
        <v>725</v>
      </c>
      <c r="I147" s="1861" t="s">
        <v>201</v>
      </c>
      <c r="J147" s="1888" t="s">
        <v>187</v>
      </c>
      <c r="K147" s="1969">
        <v>22148.43</v>
      </c>
      <c r="L147" s="1969">
        <v>22148.43</v>
      </c>
      <c r="M147" s="1660">
        <v>22148.43</v>
      </c>
      <c r="N147" s="1661">
        <f t="shared" si="7"/>
        <v>0</v>
      </c>
      <c r="O147" s="1662"/>
      <c r="P147" s="1662"/>
      <c r="Q147" s="1662"/>
      <c r="R147" s="1662"/>
      <c r="S147" s="1662"/>
      <c r="T147" s="1663"/>
      <c r="U147" s="1662"/>
      <c r="V147" s="1662"/>
      <c r="W147" s="1663"/>
      <c r="X147" s="1664"/>
      <c r="Y147" s="1664"/>
      <c r="Z147" s="1667">
        <v>100</v>
      </c>
      <c r="AA147" s="1667">
        <v>100</v>
      </c>
      <c r="AB147" s="1939">
        <v>1</v>
      </c>
      <c r="AC147" s="1939"/>
      <c r="AD147" s="1939"/>
      <c r="AE147" s="1939"/>
      <c r="AF147" s="1939"/>
      <c r="AG147" s="1668" t="s">
        <v>1205</v>
      </c>
    </row>
    <row r="148" spans="1:33" s="279" customFormat="1" ht="36.75" customHeight="1">
      <c r="A148" s="1875" t="s">
        <v>180</v>
      </c>
      <c r="B148" s="1883" t="s">
        <v>181</v>
      </c>
      <c r="C148" s="722" t="s">
        <v>416</v>
      </c>
      <c r="D148" s="1883"/>
      <c r="E148" s="1897" t="s">
        <v>1206</v>
      </c>
      <c r="F148" s="1897" t="s">
        <v>1206</v>
      </c>
      <c r="G148" s="1885">
        <v>515</v>
      </c>
      <c r="H148" s="1861" t="s">
        <v>725</v>
      </c>
      <c r="I148" s="1861" t="s">
        <v>293</v>
      </c>
      <c r="J148" s="1269" t="s">
        <v>187</v>
      </c>
      <c r="K148" s="1849">
        <v>83238.23</v>
      </c>
      <c r="L148" s="1849">
        <v>83238.23</v>
      </c>
      <c r="M148" s="1851">
        <v>83238.23</v>
      </c>
      <c r="N148" s="1850">
        <f>K148-M148</f>
        <v>0</v>
      </c>
      <c r="O148" s="789"/>
      <c r="P148" s="789"/>
      <c r="Q148" s="1537">
        <v>4</v>
      </c>
      <c r="R148" s="791"/>
      <c r="S148" s="789"/>
      <c r="T148" s="789"/>
      <c r="U148" s="787"/>
      <c r="V148" s="789"/>
      <c r="W148" s="789"/>
      <c r="X148" s="789"/>
      <c r="Y148" s="789"/>
      <c r="Z148" s="1885">
        <v>100</v>
      </c>
      <c r="AA148" s="1885">
        <v>100</v>
      </c>
      <c r="AB148" s="789">
        <v>1</v>
      </c>
      <c r="AC148" s="789"/>
      <c r="AD148" s="789"/>
      <c r="AE148" s="996"/>
      <c r="AF148" s="1885"/>
      <c r="AG148" s="1886"/>
    </row>
    <row r="149" spans="1:33" s="279" customFormat="1" ht="27.95" customHeight="1">
      <c r="A149" s="1875" t="s">
        <v>180</v>
      </c>
      <c r="B149" s="1883" t="s">
        <v>181</v>
      </c>
      <c r="C149" s="722" t="s">
        <v>416</v>
      </c>
      <c r="D149" s="1883"/>
      <c r="E149" s="1897" t="s">
        <v>998</v>
      </c>
      <c r="F149" s="1897" t="s">
        <v>998</v>
      </c>
      <c r="G149" s="992"/>
      <c r="H149" s="1861" t="s">
        <v>725</v>
      </c>
      <c r="I149" s="1861" t="s">
        <v>201</v>
      </c>
      <c r="J149" s="1269" t="s">
        <v>187</v>
      </c>
      <c r="K149" s="1849">
        <v>49957.84</v>
      </c>
      <c r="L149" s="1849">
        <v>49957.84</v>
      </c>
      <c r="M149" s="1851">
        <v>49957.84</v>
      </c>
      <c r="N149" s="1850">
        <f>K149-M149</f>
        <v>0</v>
      </c>
      <c r="O149" s="789"/>
      <c r="P149" s="789"/>
      <c r="Q149" s="789"/>
      <c r="R149" s="791"/>
      <c r="S149" s="789"/>
      <c r="T149" s="789"/>
      <c r="U149" s="787"/>
      <c r="V149" s="789"/>
      <c r="W149" s="789"/>
      <c r="X149" s="789"/>
      <c r="Y149" s="789"/>
      <c r="Z149" s="1885">
        <v>100</v>
      </c>
      <c r="AA149" s="1885">
        <v>100</v>
      </c>
      <c r="AB149" s="789">
        <v>1</v>
      </c>
      <c r="AC149" s="789"/>
      <c r="AD149" s="789"/>
      <c r="AE149" s="996"/>
      <c r="AF149" s="1885"/>
      <c r="AG149" s="1886" t="s">
        <v>588</v>
      </c>
    </row>
    <row r="150" spans="1:33" s="279" customFormat="1" ht="27.95" customHeight="1">
      <c r="A150" s="1875" t="s">
        <v>9</v>
      </c>
      <c r="B150" s="1883" t="s">
        <v>181</v>
      </c>
      <c r="C150" s="722" t="s">
        <v>416</v>
      </c>
      <c r="D150" s="1883"/>
      <c r="E150" s="1897" t="s">
        <v>424</v>
      </c>
      <c r="F150" s="1897" t="s">
        <v>1207</v>
      </c>
      <c r="G150" s="1885">
        <v>111</v>
      </c>
      <c r="H150" s="1861" t="s">
        <v>1208</v>
      </c>
      <c r="I150" s="1861" t="s">
        <v>152</v>
      </c>
      <c r="J150" s="1269" t="s">
        <v>563</v>
      </c>
      <c r="K150" s="1981">
        <v>24568.85</v>
      </c>
      <c r="L150" s="1981">
        <v>24572.28</v>
      </c>
      <c r="M150" s="1694">
        <v>24568.85</v>
      </c>
      <c r="N150" s="1850">
        <f>K150-M150</f>
        <v>0</v>
      </c>
      <c r="O150" s="789"/>
      <c r="P150" s="1885">
        <v>0.5</v>
      </c>
      <c r="Q150" s="789"/>
      <c r="R150" s="791"/>
      <c r="S150" s="789"/>
      <c r="T150" s="789"/>
      <c r="U150" s="787"/>
      <c r="V150" s="789"/>
      <c r="W150" s="789"/>
      <c r="X150" s="789"/>
      <c r="Y150" s="789"/>
      <c r="Z150" s="1885">
        <v>100</v>
      </c>
      <c r="AA150" s="1885">
        <v>100</v>
      </c>
      <c r="AB150" s="789">
        <v>1</v>
      </c>
      <c r="AC150" s="789"/>
      <c r="AD150" s="789"/>
      <c r="AE150" s="996"/>
      <c r="AF150" s="1885"/>
      <c r="AG150" s="1886"/>
    </row>
    <row r="151" spans="1:33" s="279" customFormat="1" ht="24" customHeight="1">
      <c r="A151" s="1875" t="s">
        <v>180</v>
      </c>
      <c r="B151" s="1276" t="s">
        <v>181</v>
      </c>
      <c r="C151" s="1276" t="s">
        <v>432</v>
      </c>
      <c r="D151" s="1276"/>
      <c r="E151" s="1231" t="s">
        <v>1209</v>
      </c>
      <c r="F151" s="1231" t="s">
        <v>1210</v>
      </c>
      <c r="G151" s="1273">
        <v>112</v>
      </c>
      <c r="H151" s="1861" t="s">
        <v>725</v>
      </c>
      <c r="I151" s="1861" t="s">
        <v>976</v>
      </c>
      <c r="J151" s="1269" t="s">
        <v>187</v>
      </c>
      <c r="K151" s="1272">
        <v>29000</v>
      </c>
      <c r="L151" s="1272">
        <v>29000</v>
      </c>
      <c r="M151" s="1945">
        <v>29000</v>
      </c>
      <c r="N151" s="1895">
        <f t="shared" ref="N151:N159" si="8">K151-M151</f>
        <v>0</v>
      </c>
      <c r="O151" s="1273"/>
      <c r="P151" s="1273"/>
      <c r="Q151" s="1233"/>
      <c r="R151" s="1537">
        <v>10</v>
      </c>
      <c r="S151" s="1273"/>
      <c r="T151" s="1273"/>
      <c r="U151" s="1273"/>
      <c r="V151" s="1273"/>
      <c r="W151" s="1273"/>
      <c r="X151" s="1273"/>
      <c r="Y151" s="1273"/>
      <c r="Z151" s="1273">
        <v>100</v>
      </c>
      <c r="AA151" s="1273">
        <v>100</v>
      </c>
      <c r="AB151" s="1273">
        <v>1</v>
      </c>
      <c r="AC151" s="1273"/>
      <c r="AD151" s="1273"/>
      <c r="AE151" s="1273"/>
      <c r="AF151" s="1273"/>
      <c r="AG151" s="1927"/>
    </row>
    <row r="152" spans="1:33" s="279" customFormat="1" ht="24" customHeight="1">
      <c r="A152" s="1875" t="s">
        <v>180</v>
      </c>
      <c r="B152" s="1276" t="s">
        <v>181</v>
      </c>
      <c r="C152" s="1276" t="s">
        <v>432</v>
      </c>
      <c r="D152" s="1276"/>
      <c r="E152" s="1231" t="s">
        <v>1211</v>
      </c>
      <c r="F152" s="1231" t="s">
        <v>1212</v>
      </c>
      <c r="G152" s="1273">
        <v>108</v>
      </c>
      <c r="H152" s="1861" t="s">
        <v>725</v>
      </c>
      <c r="I152" s="1861" t="s">
        <v>976</v>
      </c>
      <c r="J152" s="1269" t="s">
        <v>187</v>
      </c>
      <c r="K152" s="1272">
        <v>26000</v>
      </c>
      <c r="L152" s="1272">
        <v>26000</v>
      </c>
      <c r="M152" s="1945">
        <v>26000</v>
      </c>
      <c r="N152" s="1895">
        <f t="shared" si="8"/>
        <v>0</v>
      </c>
      <c r="O152" s="1273"/>
      <c r="P152" s="1273"/>
      <c r="Q152" s="1233"/>
      <c r="R152" s="1537">
        <v>10</v>
      </c>
      <c r="S152" s="1273"/>
      <c r="T152" s="1273"/>
      <c r="U152" s="1273"/>
      <c r="V152" s="1273"/>
      <c r="W152" s="1273"/>
      <c r="X152" s="1273"/>
      <c r="Y152" s="1273"/>
      <c r="Z152" s="1273">
        <v>100</v>
      </c>
      <c r="AA152" s="1273">
        <v>100</v>
      </c>
      <c r="AB152" s="1273">
        <v>1</v>
      </c>
      <c r="AC152" s="1273"/>
      <c r="AD152" s="1273"/>
      <c r="AE152" s="1273"/>
      <c r="AF152" s="1273"/>
      <c r="AG152" s="1927"/>
    </row>
    <row r="153" spans="1:33" s="279" customFormat="1" ht="24" customHeight="1">
      <c r="A153" s="1875" t="s">
        <v>180</v>
      </c>
      <c r="B153" s="1276" t="s">
        <v>181</v>
      </c>
      <c r="C153" s="1276" t="s">
        <v>432</v>
      </c>
      <c r="D153" s="1276"/>
      <c r="E153" s="1231" t="s">
        <v>1213</v>
      </c>
      <c r="F153" s="1231" t="s">
        <v>1212</v>
      </c>
      <c r="G153" s="1273">
        <v>81</v>
      </c>
      <c r="H153" s="1861" t="s">
        <v>725</v>
      </c>
      <c r="I153" s="1861" t="s">
        <v>976</v>
      </c>
      <c r="J153" s="1269" t="s">
        <v>187</v>
      </c>
      <c r="K153" s="1272">
        <v>28000</v>
      </c>
      <c r="L153" s="1272">
        <v>28000</v>
      </c>
      <c r="M153" s="1945">
        <v>28000</v>
      </c>
      <c r="N153" s="1895">
        <f t="shared" si="8"/>
        <v>0</v>
      </c>
      <c r="O153" s="1273"/>
      <c r="P153" s="1273"/>
      <c r="Q153" s="1233"/>
      <c r="R153" s="1537">
        <v>10</v>
      </c>
      <c r="S153" s="1273"/>
      <c r="T153" s="1273"/>
      <c r="U153" s="1273"/>
      <c r="V153" s="1273"/>
      <c r="W153" s="1273"/>
      <c r="X153" s="1273"/>
      <c r="Y153" s="1273"/>
      <c r="Z153" s="1273">
        <v>100</v>
      </c>
      <c r="AA153" s="1273">
        <v>100</v>
      </c>
      <c r="AB153" s="1273">
        <v>1</v>
      </c>
      <c r="AC153" s="1273"/>
      <c r="AD153" s="1273"/>
      <c r="AE153" s="1273"/>
      <c r="AF153" s="1273"/>
      <c r="AG153" s="1927"/>
    </row>
    <row r="154" spans="1:33" s="279" customFormat="1" ht="24" customHeight="1">
      <c r="A154" s="1875" t="s">
        <v>180</v>
      </c>
      <c r="B154" s="1276" t="s">
        <v>181</v>
      </c>
      <c r="C154" s="1276" t="s">
        <v>432</v>
      </c>
      <c r="D154" s="1276"/>
      <c r="E154" s="1231" t="s">
        <v>1214</v>
      </c>
      <c r="F154" s="1231" t="s">
        <v>1215</v>
      </c>
      <c r="G154" s="1273">
        <v>12</v>
      </c>
      <c r="H154" s="1861" t="s">
        <v>725</v>
      </c>
      <c r="I154" s="1269" t="s">
        <v>293</v>
      </c>
      <c r="J154" s="1269" t="s">
        <v>187</v>
      </c>
      <c r="K154" s="1272">
        <v>1000</v>
      </c>
      <c r="L154" s="1272">
        <v>1000</v>
      </c>
      <c r="M154" s="1945">
        <v>1000</v>
      </c>
      <c r="N154" s="1895">
        <f t="shared" si="8"/>
        <v>0</v>
      </c>
      <c r="O154" s="1273"/>
      <c r="P154" s="1273"/>
      <c r="Q154" s="1537">
        <v>2</v>
      </c>
      <c r="R154" s="1537"/>
      <c r="S154" s="1273"/>
      <c r="T154" s="1273"/>
      <c r="U154" s="1273"/>
      <c r="V154" s="1273"/>
      <c r="W154" s="1273"/>
      <c r="X154" s="1273"/>
      <c r="Y154" s="1273"/>
      <c r="Z154" s="1273">
        <v>100</v>
      </c>
      <c r="AA154" s="1273">
        <v>100</v>
      </c>
      <c r="AB154" s="1273">
        <v>1</v>
      </c>
      <c r="AC154" s="1273"/>
      <c r="AD154" s="1273"/>
      <c r="AE154" s="1273"/>
      <c r="AF154" s="1273"/>
      <c r="AG154" s="1927"/>
    </row>
    <row r="155" spans="1:33" s="279" customFormat="1" ht="24" customHeight="1">
      <c r="A155" s="1875" t="s">
        <v>180</v>
      </c>
      <c r="B155" s="1276" t="s">
        <v>181</v>
      </c>
      <c r="C155" s="1276" t="s">
        <v>432</v>
      </c>
      <c r="D155" s="1276"/>
      <c r="E155" s="1231" t="s">
        <v>1209</v>
      </c>
      <c r="F155" s="1231" t="s">
        <v>1216</v>
      </c>
      <c r="G155" s="1273">
        <v>25</v>
      </c>
      <c r="H155" s="1861" t="s">
        <v>725</v>
      </c>
      <c r="I155" s="1269" t="s">
        <v>293</v>
      </c>
      <c r="J155" s="1269" t="s">
        <v>187</v>
      </c>
      <c r="K155" s="1272">
        <v>1000</v>
      </c>
      <c r="L155" s="1272">
        <v>1000</v>
      </c>
      <c r="M155" s="1945">
        <v>1000</v>
      </c>
      <c r="N155" s="1895">
        <f t="shared" si="8"/>
        <v>0</v>
      </c>
      <c r="O155" s="1273"/>
      <c r="P155" s="1273"/>
      <c r="Q155" s="1537">
        <v>2</v>
      </c>
      <c r="R155" s="1537"/>
      <c r="S155" s="1273"/>
      <c r="T155" s="1273"/>
      <c r="U155" s="1273"/>
      <c r="V155" s="1273"/>
      <c r="W155" s="1273"/>
      <c r="X155" s="1273"/>
      <c r="Y155" s="1273"/>
      <c r="Z155" s="1273">
        <v>100</v>
      </c>
      <c r="AA155" s="1273">
        <v>100</v>
      </c>
      <c r="AB155" s="1273">
        <v>1</v>
      </c>
      <c r="AC155" s="1273"/>
      <c r="AD155" s="1273"/>
      <c r="AE155" s="1273"/>
      <c r="AF155" s="1273"/>
      <c r="AG155" s="1927"/>
    </row>
    <row r="156" spans="1:33" s="279" customFormat="1" ht="24" customHeight="1">
      <c r="A156" s="1875" t="s">
        <v>180</v>
      </c>
      <c r="B156" s="1276" t="s">
        <v>181</v>
      </c>
      <c r="C156" s="1276" t="s">
        <v>432</v>
      </c>
      <c r="D156" s="1276"/>
      <c r="E156" s="1231" t="s">
        <v>441</v>
      </c>
      <c r="F156" s="1231" t="s">
        <v>1217</v>
      </c>
      <c r="G156" s="1273">
        <v>26</v>
      </c>
      <c r="H156" s="1861" t="s">
        <v>725</v>
      </c>
      <c r="I156" s="1269" t="s">
        <v>293</v>
      </c>
      <c r="J156" s="1269" t="s">
        <v>187</v>
      </c>
      <c r="K156" s="1272">
        <v>1000</v>
      </c>
      <c r="L156" s="1272">
        <v>1000</v>
      </c>
      <c r="M156" s="1945">
        <v>1000</v>
      </c>
      <c r="N156" s="1895">
        <f t="shared" si="8"/>
        <v>0</v>
      </c>
      <c r="O156" s="1273"/>
      <c r="P156" s="1273"/>
      <c r="Q156" s="1537">
        <v>2</v>
      </c>
      <c r="R156" s="1537"/>
      <c r="S156" s="1273"/>
      <c r="T156" s="1273"/>
      <c r="U156" s="1273"/>
      <c r="V156" s="1273"/>
      <c r="W156" s="1273"/>
      <c r="X156" s="1273"/>
      <c r="Y156" s="1273"/>
      <c r="Z156" s="1273">
        <v>100</v>
      </c>
      <c r="AA156" s="1273">
        <v>100</v>
      </c>
      <c r="AB156" s="1273">
        <v>1</v>
      </c>
      <c r="AC156" s="1273"/>
      <c r="AD156" s="1273"/>
      <c r="AE156" s="1273"/>
      <c r="AF156" s="1273"/>
      <c r="AG156" s="1927"/>
    </row>
    <row r="157" spans="1:33" s="279" customFormat="1" ht="24" customHeight="1">
      <c r="A157" s="1911" t="s">
        <v>180</v>
      </c>
      <c r="B157" s="1276" t="s">
        <v>181</v>
      </c>
      <c r="C157" s="1276" t="s">
        <v>432</v>
      </c>
      <c r="D157" s="1276"/>
      <c r="E157" s="1231" t="s">
        <v>1214</v>
      </c>
      <c r="F157" s="1231" t="s">
        <v>1218</v>
      </c>
      <c r="G157" s="1273">
        <v>17</v>
      </c>
      <c r="H157" s="1269" t="s">
        <v>205</v>
      </c>
      <c r="I157" s="1269" t="s">
        <v>157</v>
      </c>
      <c r="J157" s="1269" t="s">
        <v>187</v>
      </c>
      <c r="K157" s="1272">
        <v>42600</v>
      </c>
      <c r="L157" s="1272">
        <v>42600</v>
      </c>
      <c r="M157" s="1945">
        <v>42600</v>
      </c>
      <c r="N157" s="1895">
        <f t="shared" si="8"/>
        <v>0</v>
      </c>
      <c r="O157" s="1273"/>
      <c r="P157" s="1273"/>
      <c r="Q157" s="1233"/>
      <c r="R157" s="1537"/>
      <c r="S157" s="1273"/>
      <c r="T157" s="1273"/>
      <c r="U157" s="1537">
        <v>1</v>
      </c>
      <c r="V157" s="1273"/>
      <c r="W157" s="1273"/>
      <c r="X157" s="1273"/>
      <c r="Y157" s="1273"/>
      <c r="Z157" s="1273">
        <v>100</v>
      </c>
      <c r="AA157" s="1273">
        <v>100</v>
      </c>
      <c r="AB157" s="1273">
        <v>1</v>
      </c>
      <c r="AC157" s="1273"/>
      <c r="AD157" s="1273"/>
      <c r="AE157" s="1273"/>
      <c r="AF157" s="1273"/>
      <c r="AG157" s="1927"/>
    </row>
    <row r="158" spans="1:33" s="279" customFormat="1" ht="24" customHeight="1">
      <c r="A158" s="1911" t="s">
        <v>180</v>
      </c>
      <c r="B158" s="1276" t="s">
        <v>181</v>
      </c>
      <c r="C158" s="1276" t="s">
        <v>432</v>
      </c>
      <c r="D158" s="1276"/>
      <c r="E158" s="1231" t="s">
        <v>461</v>
      </c>
      <c r="F158" s="1231" t="s">
        <v>1219</v>
      </c>
      <c r="G158" s="1273">
        <v>8</v>
      </c>
      <c r="H158" s="1861" t="s">
        <v>725</v>
      </c>
      <c r="I158" s="1269" t="s">
        <v>1041</v>
      </c>
      <c r="J158" s="1269" t="s">
        <v>187</v>
      </c>
      <c r="K158" s="1272">
        <v>15000</v>
      </c>
      <c r="L158" s="1272">
        <v>15000</v>
      </c>
      <c r="M158" s="1945">
        <v>15000</v>
      </c>
      <c r="N158" s="1895">
        <f t="shared" si="8"/>
        <v>0</v>
      </c>
      <c r="O158" s="1273"/>
      <c r="P158" s="1273"/>
      <c r="Q158" s="1233"/>
      <c r="R158" s="1537"/>
      <c r="S158" s="1273"/>
      <c r="T158" s="1273"/>
      <c r="U158" s="1273"/>
      <c r="V158" s="1273"/>
      <c r="W158" s="1273"/>
      <c r="X158" s="1228">
        <v>2</v>
      </c>
      <c r="Y158" s="1273"/>
      <c r="Z158" s="1273">
        <v>100</v>
      </c>
      <c r="AA158" s="1273">
        <v>100</v>
      </c>
      <c r="AB158" s="1273">
        <v>1</v>
      </c>
      <c r="AC158" s="1273"/>
      <c r="AD158" s="1273"/>
      <c r="AE158" s="1273"/>
      <c r="AF158" s="1273"/>
      <c r="AG158" s="1927"/>
    </row>
    <row r="159" spans="1:33" s="279" customFormat="1" ht="43.5" customHeight="1">
      <c r="A159" s="1911" t="s">
        <v>180</v>
      </c>
      <c r="B159" s="1276" t="s">
        <v>181</v>
      </c>
      <c r="C159" s="1276" t="s">
        <v>432</v>
      </c>
      <c r="D159" s="1276"/>
      <c r="E159" s="1231" t="s">
        <v>200</v>
      </c>
      <c r="F159" s="1231" t="s">
        <v>200</v>
      </c>
      <c r="G159" s="988"/>
      <c r="H159" s="1861" t="s">
        <v>725</v>
      </c>
      <c r="I159" s="1269" t="s">
        <v>201</v>
      </c>
      <c r="J159" s="1269" t="s">
        <v>187</v>
      </c>
      <c r="K159" s="1272">
        <v>50000</v>
      </c>
      <c r="L159" s="963">
        <v>50000</v>
      </c>
      <c r="M159" s="1713">
        <v>50000</v>
      </c>
      <c r="N159" s="1895">
        <f t="shared" si="8"/>
        <v>0</v>
      </c>
      <c r="O159" s="1273"/>
      <c r="P159" s="1273"/>
      <c r="Q159" s="1233"/>
      <c r="R159" s="1269"/>
      <c r="S159" s="1273"/>
      <c r="T159" s="1273"/>
      <c r="U159" s="1273"/>
      <c r="V159" s="1273"/>
      <c r="W159" s="1273"/>
      <c r="X159" s="1273"/>
      <c r="Y159" s="1273"/>
      <c r="Z159" s="1273">
        <v>100</v>
      </c>
      <c r="AA159" s="1273">
        <v>100</v>
      </c>
      <c r="AB159" s="1273">
        <v>1</v>
      </c>
      <c r="AC159" s="1273"/>
      <c r="AD159" s="1273"/>
      <c r="AE159" s="1273"/>
      <c r="AF159" s="1273"/>
      <c r="AG159" s="1927" t="s">
        <v>1220</v>
      </c>
    </row>
    <row r="160" spans="1:33" s="279" customFormat="1" ht="27.95" customHeight="1">
      <c r="A160" s="1875" t="s">
        <v>180</v>
      </c>
      <c r="B160" s="1528" t="s">
        <v>181</v>
      </c>
      <c r="C160" s="1528" t="s">
        <v>463</v>
      </c>
      <c r="D160" s="1057"/>
      <c r="E160" s="1550" t="s">
        <v>1221</v>
      </c>
      <c r="F160" s="1550" t="s">
        <v>1222</v>
      </c>
      <c r="G160" s="1527">
        <v>70</v>
      </c>
      <c r="H160" s="1269" t="s">
        <v>205</v>
      </c>
      <c r="I160" s="1269" t="s">
        <v>158</v>
      </c>
      <c r="J160" s="1269" t="s">
        <v>187</v>
      </c>
      <c r="K160" s="1272">
        <v>21329.14</v>
      </c>
      <c r="L160" s="1230">
        <v>21329.14</v>
      </c>
      <c r="M160" s="1700">
        <v>21329.14</v>
      </c>
      <c r="N160" s="1937">
        <f t="shared" ref="N160:N167" si="9">K160-M160</f>
        <v>0</v>
      </c>
      <c r="O160" s="1203"/>
      <c r="P160" s="1203"/>
      <c r="Q160" s="1203"/>
      <c r="R160" s="1203"/>
      <c r="S160" s="1203"/>
      <c r="T160" s="969"/>
      <c r="U160" s="1203"/>
      <c r="V160" s="845">
        <v>2</v>
      </c>
      <c r="W160" s="969"/>
      <c r="X160" s="1246"/>
      <c r="Y160" s="1246"/>
      <c r="Z160" s="1217">
        <v>100</v>
      </c>
      <c r="AA160" s="1217">
        <v>100</v>
      </c>
      <c r="AB160" s="1526">
        <v>1</v>
      </c>
      <c r="AC160" s="1218"/>
      <c r="AD160" s="1218"/>
      <c r="AE160" s="1218"/>
      <c r="AF160" s="1526"/>
      <c r="AG160" s="1306"/>
    </row>
    <row r="161" spans="1:33" s="279" customFormat="1" ht="24.95" customHeight="1">
      <c r="A161" s="1875" t="s">
        <v>180</v>
      </c>
      <c r="B161" s="1528" t="s">
        <v>181</v>
      </c>
      <c r="C161" s="1528" t="s">
        <v>463</v>
      </c>
      <c r="D161" s="1057"/>
      <c r="E161" s="1231" t="s">
        <v>1223</v>
      </c>
      <c r="F161" s="1231" t="s">
        <v>1224</v>
      </c>
      <c r="G161" s="1527">
        <v>26</v>
      </c>
      <c r="H161" s="1269" t="s">
        <v>205</v>
      </c>
      <c r="I161" s="1269" t="s">
        <v>158</v>
      </c>
      <c r="J161" s="1269" t="s">
        <v>187</v>
      </c>
      <c r="K161" s="1272">
        <v>12000</v>
      </c>
      <c r="L161" s="1230">
        <v>12000</v>
      </c>
      <c r="M161" s="1700">
        <v>12000</v>
      </c>
      <c r="N161" s="1937">
        <f t="shared" si="9"/>
        <v>0</v>
      </c>
      <c r="O161" s="1203"/>
      <c r="P161" s="1203"/>
      <c r="Q161" s="1203"/>
      <c r="R161" s="1203"/>
      <c r="S161" s="1203"/>
      <c r="T161" s="969"/>
      <c r="U161" s="1203"/>
      <c r="V161" s="1537">
        <v>1</v>
      </c>
      <c r="W161" s="969"/>
      <c r="X161" s="1246"/>
      <c r="Y161" s="1246"/>
      <c r="Z161" s="1217">
        <v>100</v>
      </c>
      <c r="AA161" s="1217">
        <v>100</v>
      </c>
      <c r="AB161" s="1526">
        <v>1</v>
      </c>
      <c r="AC161" s="1218"/>
      <c r="AD161" s="1218"/>
      <c r="AE161" s="1218"/>
      <c r="AF161" s="1526"/>
      <c r="AG161" s="1306"/>
    </row>
    <row r="162" spans="1:33" s="279" customFormat="1" ht="22.5" customHeight="1">
      <c r="A162" s="1875" t="s">
        <v>180</v>
      </c>
      <c r="B162" s="1528" t="s">
        <v>181</v>
      </c>
      <c r="C162" s="1528" t="s">
        <v>463</v>
      </c>
      <c r="D162" s="1057"/>
      <c r="E162" s="1231" t="s">
        <v>1225</v>
      </c>
      <c r="F162" s="1231" t="s">
        <v>1226</v>
      </c>
      <c r="G162" s="1527">
        <v>29</v>
      </c>
      <c r="H162" s="1269" t="s">
        <v>205</v>
      </c>
      <c r="I162" s="1269" t="s">
        <v>158</v>
      </c>
      <c r="J162" s="1269" t="s">
        <v>187</v>
      </c>
      <c r="K162" s="1272">
        <v>11000</v>
      </c>
      <c r="L162" s="1230">
        <v>11000</v>
      </c>
      <c r="M162" s="1700">
        <v>11000</v>
      </c>
      <c r="N162" s="1937">
        <f t="shared" si="9"/>
        <v>0</v>
      </c>
      <c r="O162" s="1203"/>
      <c r="P162" s="1203"/>
      <c r="Q162" s="1203"/>
      <c r="R162" s="1203"/>
      <c r="S162" s="1203"/>
      <c r="T162" s="969"/>
      <c r="U162" s="1203"/>
      <c r="V162" s="1537">
        <v>0.8</v>
      </c>
      <c r="W162" s="969"/>
      <c r="X162" s="1246"/>
      <c r="Y162" s="1246"/>
      <c r="Z162" s="1217">
        <v>100</v>
      </c>
      <c r="AA162" s="1217">
        <v>100</v>
      </c>
      <c r="AB162" s="1526">
        <v>1</v>
      </c>
      <c r="AC162" s="1218"/>
      <c r="AD162" s="1218"/>
      <c r="AE162" s="1218"/>
      <c r="AF162" s="1526"/>
      <c r="AG162" s="1306"/>
    </row>
    <row r="163" spans="1:33" s="279" customFormat="1" ht="22.5" customHeight="1">
      <c r="A163" s="1875" t="s">
        <v>180</v>
      </c>
      <c r="B163" s="1528" t="s">
        <v>181</v>
      </c>
      <c r="C163" s="1528" t="s">
        <v>463</v>
      </c>
      <c r="D163" s="1057"/>
      <c r="E163" s="1231" t="s">
        <v>1227</v>
      </c>
      <c r="F163" s="1231" t="s">
        <v>1228</v>
      </c>
      <c r="G163" s="1527">
        <v>20</v>
      </c>
      <c r="H163" s="1861" t="s">
        <v>725</v>
      </c>
      <c r="I163" s="1861" t="s">
        <v>976</v>
      </c>
      <c r="J163" s="1269" t="s">
        <v>187</v>
      </c>
      <c r="K163" s="1272">
        <v>74692.86</v>
      </c>
      <c r="L163" s="1230">
        <v>74692.86</v>
      </c>
      <c r="M163" s="1700">
        <v>74692.86</v>
      </c>
      <c r="N163" s="1937">
        <f t="shared" si="9"/>
        <v>0</v>
      </c>
      <c r="O163" s="1203"/>
      <c r="P163" s="1203"/>
      <c r="Q163" s="1203"/>
      <c r="R163" s="1537">
        <v>7</v>
      </c>
      <c r="S163" s="1203"/>
      <c r="T163" s="969"/>
      <c r="U163" s="1203"/>
      <c r="V163" s="1203"/>
      <c r="W163" s="969"/>
      <c r="X163" s="1246"/>
      <c r="Y163" s="1246"/>
      <c r="Z163" s="1217">
        <v>100</v>
      </c>
      <c r="AA163" s="1217">
        <v>100</v>
      </c>
      <c r="AB163" s="1526">
        <v>1</v>
      </c>
      <c r="AC163" s="1219"/>
      <c r="AD163" s="1218"/>
      <c r="AE163" s="1218"/>
      <c r="AF163" s="1526"/>
      <c r="AG163" s="1306"/>
    </row>
    <row r="164" spans="1:33" s="279" customFormat="1" ht="24.95" customHeight="1">
      <c r="A164" s="1875" t="s">
        <v>180</v>
      </c>
      <c r="B164" s="1528" t="s">
        <v>181</v>
      </c>
      <c r="C164" s="1528" t="s">
        <v>463</v>
      </c>
      <c r="D164" s="1057"/>
      <c r="E164" s="1231" t="s">
        <v>1229</v>
      </c>
      <c r="F164" s="1231" t="s">
        <v>1230</v>
      </c>
      <c r="G164" s="1527">
        <v>43</v>
      </c>
      <c r="H164" s="1861" t="s">
        <v>725</v>
      </c>
      <c r="I164" s="1861" t="s">
        <v>976</v>
      </c>
      <c r="J164" s="1269" t="s">
        <v>187</v>
      </c>
      <c r="K164" s="1272">
        <v>11000</v>
      </c>
      <c r="L164" s="1230">
        <v>11000</v>
      </c>
      <c r="M164" s="1700">
        <v>11000</v>
      </c>
      <c r="N164" s="1937">
        <f t="shared" si="9"/>
        <v>0</v>
      </c>
      <c r="O164" s="1203"/>
      <c r="P164" s="1203"/>
      <c r="Q164" s="1203"/>
      <c r="R164" s="1537">
        <v>1</v>
      </c>
      <c r="S164" s="1203"/>
      <c r="T164" s="969"/>
      <c r="U164" s="1203"/>
      <c r="V164" s="1203"/>
      <c r="W164" s="969"/>
      <c r="X164" s="1246"/>
      <c r="Y164" s="1246"/>
      <c r="Z164" s="1217">
        <v>100</v>
      </c>
      <c r="AA164" s="1217">
        <v>100</v>
      </c>
      <c r="AB164" s="1526">
        <v>1</v>
      </c>
      <c r="AC164" s="1219"/>
      <c r="AD164" s="1218"/>
      <c r="AE164" s="1219"/>
      <c r="AF164" s="1526"/>
      <c r="AG164" s="1306"/>
    </row>
    <row r="165" spans="1:33" s="279" customFormat="1" ht="24.95" customHeight="1">
      <c r="A165" s="1875" t="s">
        <v>180</v>
      </c>
      <c r="B165" s="1528" t="s">
        <v>181</v>
      </c>
      <c r="C165" s="1528" t="s">
        <v>463</v>
      </c>
      <c r="D165" s="1057"/>
      <c r="E165" s="1231" t="s">
        <v>1231</v>
      </c>
      <c r="F165" s="1231" t="s">
        <v>1232</v>
      </c>
      <c r="G165" s="1527">
        <v>15</v>
      </c>
      <c r="H165" s="1861" t="s">
        <v>725</v>
      </c>
      <c r="I165" s="1861" t="s">
        <v>976</v>
      </c>
      <c r="J165" s="1269" t="s">
        <v>187</v>
      </c>
      <c r="K165" s="1272">
        <v>11000</v>
      </c>
      <c r="L165" s="1230">
        <v>11000</v>
      </c>
      <c r="M165" s="1700">
        <v>11000</v>
      </c>
      <c r="N165" s="1937">
        <f t="shared" si="9"/>
        <v>0</v>
      </c>
      <c r="O165" s="1203"/>
      <c r="P165" s="1203"/>
      <c r="Q165" s="1203"/>
      <c r="R165" s="1537">
        <v>1</v>
      </c>
      <c r="S165" s="1203"/>
      <c r="T165" s="969"/>
      <c r="U165" s="1203"/>
      <c r="V165" s="1203"/>
      <c r="W165" s="969"/>
      <c r="X165" s="1246"/>
      <c r="Y165" s="1246"/>
      <c r="Z165" s="1217">
        <v>100</v>
      </c>
      <c r="AA165" s="1217">
        <v>100</v>
      </c>
      <c r="AB165" s="1526">
        <v>1</v>
      </c>
      <c r="AC165" s="1218"/>
      <c r="AD165" s="1219"/>
      <c r="AE165" s="1219"/>
      <c r="AF165" s="1526"/>
      <c r="AG165" s="1306"/>
    </row>
    <row r="166" spans="1:33" s="279" customFormat="1" ht="24.95" customHeight="1">
      <c r="A166" s="1875" t="s">
        <v>180</v>
      </c>
      <c r="B166" s="1528" t="s">
        <v>181</v>
      </c>
      <c r="C166" s="1528" t="s">
        <v>463</v>
      </c>
      <c r="D166" s="1057"/>
      <c r="E166" s="1231" t="s">
        <v>1233</v>
      </c>
      <c r="F166" s="1231" t="s">
        <v>1234</v>
      </c>
      <c r="G166" s="1527">
        <v>48</v>
      </c>
      <c r="H166" s="1861" t="s">
        <v>725</v>
      </c>
      <c r="I166" s="1861" t="s">
        <v>976</v>
      </c>
      <c r="J166" s="1269" t="s">
        <v>187</v>
      </c>
      <c r="K166" s="1272">
        <v>11000</v>
      </c>
      <c r="L166" s="1230">
        <v>11000</v>
      </c>
      <c r="M166" s="1700">
        <v>11000</v>
      </c>
      <c r="N166" s="1937">
        <f t="shared" si="9"/>
        <v>0</v>
      </c>
      <c r="O166" s="1203"/>
      <c r="P166" s="1203"/>
      <c r="Q166" s="1203"/>
      <c r="R166" s="1537">
        <v>1</v>
      </c>
      <c r="S166" s="1203"/>
      <c r="T166" s="969"/>
      <c r="U166" s="1203"/>
      <c r="V166" s="1203"/>
      <c r="W166" s="969"/>
      <c r="X166" s="1246"/>
      <c r="Y166" s="1246"/>
      <c r="Z166" s="1217">
        <v>100</v>
      </c>
      <c r="AA166" s="1217">
        <v>100</v>
      </c>
      <c r="AB166" s="1526">
        <v>1</v>
      </c>
      <c r="AC166" s="1219"/>
      <c r="AD166" s="1219"/>
      <c r="AE166" s="1219"/>
      <c r="AF166" s="1526"/>
      <c r="AG166" s="1306"/>
    </row>
    <row r="167" spans="1:33" s="279" customFormat="1" ht="24.95" customHeight="1">
      <c r="A167" s="1875" t="s">
        <v>180</v>
      </c>
      <c r="B167" s="1528" t="s">
        <v>181</v>
      </c>
      <c r="C167" s="1528" t="s">
        <v>463</v>
      </c>
      <c r="D167" s="1276"/>
      <c r="E167" s="1231" t="s">
        <v>200</v>
      </c>
      <c r="F167" s="1231" t="s">
        <v>200</v>
      </c>
      <c r="G167" s="992"/>
      <c r="H167" s="1861" t="s">
        <v>725</v>
      </c>
      <c r="I167" s="1269" t="s">
        <v>201</v>
      </c>
      <c r="J167" s="1269" t="s">
        <v>187</v>
      </c>
      <c r="K167" s="1272">
        <v>88718.32</v>
      </c>
      <c r="L167" s="963">
        <v>88718.32</v>
      </c>
      <c r="M167" s="1713">
        <v>88718.32</v>
      </c>
      <c r="N167" s="1937">
        <f t="shared" si="9"/>
        <v>0</v>
      </c>
      <c r="O167" s="1273"/>
      <c r="P167" s="1273"/>
      <c r="Q167" s="1273"/>
      <c r="R167" s="1269"/>
      <c r="S167" s="1273"/>
      <c r="T167" s="1273"/>
      <c r="U167" s="1537"/>
      <c r="V167" s="1273"/>
      <c r="W167" s="1273"/>
      <c r="X167" s="1273"/>
      <c r="Y167" s="1273"/>
      <c r="Z167" s="1217">
        <v>100</v>
      </c>
      <c r="AA167" s="1217">
        <v>100</v>
      </c>
      <c r="AB167" s="1225">
        <v>1</v>
      </c>
      <c r="AC167" s="1225"/>
      <c r="AD167" s="1225"/>
      <c r="AE167" s="1225"/>
      <c r="AF167" s="1549"/>
      <c r="AG167" s="1927" t="s">
        <v>1235</v>
      </c>
    </row>
    <row r="168" spans="1:33" s="279" customFormat="1" ht="27.75" customHeight="1">
      <c r="A168" s="1875" t="s">
        <v>180</v>
      </c>
      <c r="B168" s="1536" t="s">
        <v>181</v>
      </c>
      <c r="C168" s="1276" t="s">
        <v>476</v>
      </c>
      <c r="D168" s="1276"/>
      <c r="E168" s="1231" t="s">
        <v>1236</v>
      </c>
      <c r="F168" s="1231" t="s">
        <v>1237</v>
      </c>
      <c r="G168" s="1273">
        <v>1528</v>
      </c>
      <c r="H168" s="1269" t="s">
        <v>205</v>
      </c>
      <c r="I168" s="1269" t="s">
        <v>158</v>
      </c>
      <c r="J168" s="1269" t="s">
        <v>187</v>
      </c>
      <c r="K168" s="1272">
        <v>196430.24</v>
      </c>
      <c r="L168" s="1272">
        <v>196430.24</v>
      </c>
      <c r="M168" s="1904">
        <v>196430.24</v>
      </c>
      <c r="N168" s="1715">
        <f>K168-M168</f>
        <v>0</v>
      </c>
      <c r="O168" s="1233"/>
      <c r="P168" s="1233"/>
      <c r="Q168" s="1233"/>
      <c r="R168" s="1537"/>
      <c r="S168" s="1537"/>
      <c r="T168" s="1233"/>
      <c r="U168" s="1233"/>
      <c r="V168" s="1537">
        <v>12.04</v>
      </c>
      <c r="W168" s="1273"/>
      <c r="X168" s="1273"/>
      <c r="Y168" s="1273"/>
      <c r="Z168" s="1273">
        <v>100</v>
      </c>
      <c r="AA168" s="1273">
        <v>100</v>
      </c>
      <c r="AB168" s="1273">
        <v>1</v>
      </c>
      <c r="AC168" s="1225"/>
      <c r="AD168" s="1225"/>
      <c r="AE168" s="1225"/>
      <c r="AF168" s="1273"/>
      <c r="AG168" s="1258"/>
    </row>
    <row r="169" spans="1:33" s="279" customFormat="1" ht="24.95" customHeight="1">
      <c r="A169" s="1875" t="s">
        <v>180</v>
      </c>
      <c r="B169" s="1536" t="s">
        <v>181</v>
      </c>
      <c r="C169" s="1276" t="s">
        <v>476</v>
      </c>
      <c r="D169" s="1276"/>
      <c r="E169" s="1231" t="s">
        <v>1238</v>
      </c>
      <c r="F169" s="1231" t="s">
        <v>1239</v>
      </c>
      <c r="G169" s="1273">
        <v>26</v>
      </c>
      <c r="H169" s="1861" t="s">
        <v>725</v>
      </c>
      <c r="I169" s="1861" t="s">
        <v>976</v>
      </c>
      <c r="J169" s="1269" t="s">
        <v>187</v>
      </c>
      <c r="K169" s="1272">
        <v>108984.6</v>
      </c>
      <c r="L169" s="1272">
        <v>108984.6</v>
      </c>
      <c r="M169" s="1904">
        <v>108984.6</v>
      </c>
      <c r="N169" s="1715">
        <f>K169-M169</f>
        <v>0</v>
      </c>
      <c r="O169" s="1233"/>
      <c r="P169" s="1233"/>
      <c r="Q169" s="1233"/>
      <c r="R169" s="1537">
        <v>5</v>
      </c>
      <c r="S169" s="1537"/>
      <c r="T169" s="1233"/>
      <c r="U169" s="1233"/>
      <c r="V169" s="1273"/>
      <c r="W169" s="1273"/>
      <c r="X169" s="1273"/>
      <c r="Y169" s="1273"/>
      <c r="Z169" s="1273">
        <v>100</v>
      </c>
      <c r="AA169" s="1273">
        <v>100</v>
      </c>
      <c r="AB169" s="1273">
        <v>1</v>
      </c>
      <c r="AC169" s="1225"/>
      <c r="AD169" s="1225"/>
      <c r="AE169" s="1225"/>
      <c r="AF169" s="1273"/>
      <c r="AG169" s="1258"/>
    </row>
    <row r="170" spans="1:33" s="279" customFormat="1" ht="24.95" customHeight="1">
      <c r="A170" s="1875" t="s">
        <v>180</v>
      </c>
      <c r="B170" s="1536" t="s">
        <v>181</v>
      </c>
      <c r="C170" s="1276" t="s">
        <v>476</v>
      </c>
      <c r="D170" s="1276"/>
      <c r="E170" s="1231" t="s">
        <v>1240</v>
      </c>
      <c r="F170" s="1231" t="s">
        <v>1241</v>
      </c>
      <c r="G170" s="1273">
        <v>99</v>
      </c>
      <c r="H170" s="1861" t="s">
        <v>725</v>
      </c>
      <c r="I170" s="1861" t="s">
        <v>976</v>
      </c>
      <c r="J170" s="1269" t="s">
        <v>187</v>
      </c>
      <c r="K170" s="1272">
        <v>50000</v>
      </c>
      <c r="L170" s="1272">
        <v>50000</v>
      </c>
      <c r="M170" s="1904">
        <v>50000</v>
      </c>
      <c r="N170" s="1715">
        <f>K170-M170</f>
        <v>0</v>
      </c>
      <c r="O170" s="1233"/>
      <c r="P170" s="1233"/>
      <c r="Q170" s="1233"/>
      <c r="R170" s="1537">
        <v>3</v>
      </c>
      <c r="S170" s="1537"/>
      <c r="T170" s="1233"/>
      <c r="U170" s="1233"/>
      <c r="V170" s="1273"/>
      <c r="W170" s="1273"/>
      <c r="X170" s="1273"/>
      <c r="Y170" s="1273"/>
      <c r="Z170" s="1273">
        <v>100</v>
      </c>
      <c r="AA170" s="1273">
        <v>100</v>
      </c>
      <c r="AB170" s="1273">
        <v>1</v>
      </c>
      <c r="AC170" s="1225"/>
      <c r="AD170" s="1225"/>
      <c r="AE170" s="1225"/>
      <c r="AF170" s="1273"/>
      <c r="AG170" s="1258"/>
    </row>
    <row r="171" spans="1:33" s="279" customFormat="1" ht="51.75" customHeight="1">
      <c r="A171" s="1875" t="s">
        <v>9</v>
      </c>
      <c r="B171" s="1536" t="s">
        <v>181</v>
      </c>
      <c r="C171" s="1276" t="s">
        <v>476</v>
      </c>
      <c r="D171" s="1276"/>
      <c r="E171" s="1231" t="s">
        <v>1242</v>
      </c>
      <c r="F171" s="1231" t="s">
        <v>1243</v>
      </c>
      <c r="G171" s="1273">
        <v>544</v>
      </c>
      <c r="H171" s="1861" t="s">
        <v>725</v>
      </c>
      <c r="I171" s="1269" t="s">
        <v>1244</v>
      </c>
      <c r="J171" s="1269" t="s">
        <v>187</v>
      </c>
      <c r="K171" s="1272">
        <v>200882.34</v>
      </c>
      <c r="L171" s="1272">
        <v>218300</v>
      </c>
      <c r="M171" s="1904">
        <v>200882.34</v>
      </c>
      <c r="N171" s="1715">
        <f>K171-M171</f>
        <v>0</v>
      </c>
      <c r="O171" s="1233"/>
      <c r="P171" s="1233"/>
      <c r="Q171" s="1233"/>
      <c r="R171" s="1537">
        <v>7</v>
      </c>
      <c r="S171" s="1537"/>
      <c r="T171" s="1233"/>
      <c r="U171" s="1233"/>
      <c r="V171" s="1273"/>
      <c r="W171" s="1273"/>
      <c r="X171" s="1273"/>
      <c r="Y171" s="1273"/>
      <c r="Z171" s="1273">
        <v>100</v>
      </c>
      <c r="AA171" s="1273">
        <v>100</v>
      </c>
      <c r="AB171" s="1273">
        <v>1</v>
      </c>
      <c r="AC171" s="1225"/>
      <c r="AD171" s="1225"/>
      <c r="AE171" s="1225"/>
      <c r="AF171" s="1273"/>
      <c r="AG171" s="1258"/>
    </row>
    <row r="172" spans="1:33" s="279" customFormat="1" ht="32.25" customHeight="1">
      <c r="A172" s="1875" t="s">
        <v>180</v>
      </c>
      <c r="B172" s="1885" t="s">
        <v>181</v>
      </c>
      <c r="C172" s="722" t="s">
        <v>512</v>
      </c>
      <c r="D172" s="722"/>
      <c r="E172" s="1877" t="s">
        <v>921</v>
      </c>
      <c r="F172" s="1859" t="s">
        <v>922</v>
      </c>
      <c r="G172" s="1885">
        <v>176</v>
      </c>
      <c r="H172" s="986" t="s">
        <v>205</v>
      </c>
      <c r="I172" s="986" t="s">
        <v>152</v>
      </c>
      <c r="J172" s="1269" t="s">
        <v>187</v>
      </c>
      <c r="K172" s="1863">
        <v>60000</v>
      </c>
      <c r="L172" s="1863">
        <v>60000</v>
      </c>
      <c r="M172" s="1944">
        <v>60000</v>
      </c>
      <c r="N172" s="1850">
        <v>0</v>
      </c>
      <c r="O172" s="989"/>
      <c r="P172" s="788">
        <f>[6]KÜRE!$I$17</f>
        <v>2.7</v>
      </c>
      <c r="Q172" s="989"/>
      <c r="R172" s="989"/>
      <c r="S172" s="991"/>
      <c r="T172" s="989"/>
      <c r="U172" s="787"/>
      <c r="V172" s="989"/>
      <c r="W172" s="989"/>
      <c r="X172" s="789"/>
      <c r="Y172" s="789"/>
      <c r="Z172" s="1928">
        <v>100</v>
      </c>
      <c r="AA172" s="1885">
        <v>100</v>
      </c>
      <c r="AB172" s="789">
        <v>1</v>
      </c>
      <c r="AC172" s="789"/>
      <c r="AD172" s="789"/>
      <c r="AE172" s="996"/>
      <c r="AF172" s="1885"/>
      <c r="AG172" s="1053"/>
    </row>
    <row r="173" spans="1:33" s="279" customFormat="1" ht="24.95" customHeight="1">
      <c r="A173" s="1875" t="s">
        <v>180</v>
      </c>
      <c r="B173" s="1885" t="s">
        <v>181</v>
      </c>
      <c r="C173" s="722" t="s">
        <v>512</v>
      </c>
      <c r="D173" s="722"/>
      <c r="E173" s="1877" t="s">
        <v>1245</v>
      </c>
      <c r="F173" s="1859" t="s">
        <v>1246</v>
      </c>
      <c r="G173" s="1885">
        <v>73</v>
      </c>
      <c r="H173" s="1861" t="s">
        <v>725</v>
      </c>
      <c r="I173" s="1861" t="s">
        <v>976</v>
      </c>
      <c r="J173" s="1269" t="s">
        <v>187</v>
      </c>
      <c r="K173" s="1995">
        <v>45550</v>
      </c>
      <c r="L173" s="1995">
        <v>45550</v>
      </c>
      <c r="M173" s="1898">
        <v>45550</v>
      </c>
      <c r="N173" s="1850">
        <v>0</v>
      </c>
      <c r="O173" s="989"/>
      <c r="P173" s="989"/>
      <c r="Q173" s="989"/>
      <c r="R173" s="1537">
        <v>4</v>
      </c>
      <c r="S173" s="991"/>
      <c r="T173" s="989"/>
      <c r="U173" s="787"/>
      <c r="V173" s="989"/>
      <c r="W173" s="989"/>
      <c r="X173" s="789"/>
      <c r="Y173" s="789"/>
      <c r="Z173" s="1885">
        <v>100</v>
      </c>
      <c r="AA173" s="1885">
        <v>100</v>
      </c>
      <c r="AB173" s="789">
        <v>1</v>
      </c>
      <c r="AC173" s="789"/>
      <c r="AD173" s="789"/>
      <c r="AE173" s="996"/>
      <c r="AF173" s="1885"/>
      <c r="AG173" s="1053"/>
    </row>
    <row r="174" spans="1:33" s="279" customFormat="1" ht="24.95" customHeight="1">
      <c r="A174" s="1875" t="s">
        <v>180</v>
      </c>
      <c r="B174" s="1885" t="s">
        <v>181</v>
      </c>
      <c r="C174" s="722" t="s">
        <v>512</v>
      </c>
      <c r="D174" s="722"/>
      <c r="E174" s="1859" t="s">
        <v>1247</v>
      </c>
      <c r="F174" s="1859" t="s">
        <v>1248</v>
      </c>
      <c r="G174" s="1885">
        <v>8</v>
      </c>
      <c r="H174" s="1861" t="s">
        <v>725</v>
      </c>
      <c r="I174" s="1861" t="s">
        <v>976</v>
      </c>
      <c r="J174" s="1269" t="s">
        <v>187</v>
      </c>
      <c r="K174" s="1995">
        <v>22000</v>
      </c>
      <c r="L174" s="1995">
        <v>22000</v>
      </c>
      <c r="M174" s="1898">
        <v>22000</v>
      </c>
      <c r="N174" s="1850">
        <f t="shared" ref="N174:N180" si="10">K174-M174</f>
        <v>0</v>
      </c>
      <c r="O174" s="989"/>
      <c r="P174" s="989"/>
      <c r="Q174" s="989"/>
      <c r="R174" s="1537">
        <v>2</v>
      </c>
      <c r="S174" s="991"/>
      <c r="T174" s="989"/>
      <c r="U174" s="787"/>
      <c r="V174" s="989"/>
      <c r="W174" s="989"/>
      <c r="X174" s="789"/>
      <c r="Y174" s="789"/>
      <c r="Z174" s="1885">
        <v>100</v>
      </c>
      <c r="AA174" s="1885">
        <v>100</v>
      </c>
      <c r="AB174" s="789">
        <v>1</v>
      </c>
      <c r="AC174" s="789"/>
      <c r="AD174" s="789"/>
      <c r="AE174" s="996"/>
      <c r="AF174" s="1885"/>
      <c r="AG174" s="1053"/>
    </row>
    <row r="175" spans="1:33" s="279" customFormat="1" ht="24.95" customHeight="1">
      <c r="A175" s="1875" t="s">
        <v>180</v>
      </c>
      <c r="B175" s="1885" t="s">
        <v>181</v>
      </c>
      <c r="C175" s="722" t="s">
        <v>512</v>
      </c>
      <c r="D175" s="722"/>
      <c r="E175" s="1877" t="s">
        <v>1249</v>
      </c>
      <c r="F175" s="1859" t="s">
        <v>1250</v>
      </c>
      <c r="G175" s="1885">
        <v>51</v>
      </c>
      <c r="H175" s="1861" t="s">
        <v>725</v>
      </c>
      <c r="I175" s="1861" t="s">
        <v>976</v>
      </c>
      <c r="J175" s="1269" t="s">
        <v>187</v>
      </c>
      <c r="K175" s="1995">
        <v>22000</v>
      </c>
      <c r="L175" s="1995">
        <v>22000</v>
      </c>
      <c r="M175" s="1898">
        <v>22000</v>
      </c>
      <c r="N175" s="1850">
        <f t="shared" si="10"/>
        <v>0</v>
      </c>
      <c r="O175" s="989"/>
      <c r="P175" s="989"/>
      <c r="Q175" s="989"/>
      <c r="R175" s="1537">
        <v>2</v>
      </c>
      <c r="S175" s="991"/>
      <c r="T175" s="989"/>
      <c r="U175" s="787"/>
      <c r="V175" s="989"/>
      <c r="W175" s="989"/>
      <c r="X175" s="789"/>
      <c r="Y175" s="789"/>
      <c r="Z175" s="1885">
        <v>100</v>
      </c>
      <c r="AA175" s="1885">
        <v>100</v>
      </c>
      <c r="AB175" s="789">
        <v>1</v>
      </c>
      <c r="AC175" s="789"/>
      <c r="AD175" s="789"/>
      <c r="AE175" s="996"/>
      <c r="AF175" s="1885"/>
      <c r="AG175" s="1053"/>
    </row>
    <row r="176" spans="1:33" s="279" customFormat="1" ht="24.95" customHeight="1">
      <c r="A176" s="1875" t="s">
        <v>180</v>
      </c>
      <c r="B176" s="1885" t="s">
        <v>181</v>
      </c>
      <c r="C176" s="722" t="s">
        <v>512</v>
      </c>
      <c r="D176" s="722"/>
      <c r="E176" s="1877" t="s">
        <v>522</v>
      </c>
      <c r="F176" s="1859" t="s">
        <v>1251</v>
      </c>
      <c r="G176" s="1885">
        <v>100</v>
      </c>
      <c r="H176" s="1861" t="s">
        <v>725</v>
      </c>
      <c r="I176" s="1861" t="s">
        <v>976</v>
      </c>
      <c r="J176" s="1269" t="s">
        <v>187</v>
      </c>
      <c r="K176" s="1863">
        <v>15000</v>
      </c>
      <c r="L176" s="1863">
        <v>15000</v>
      </c>
      <c r="M176" s="1944">
        <v>15000</v>
      </c>
      <c r="N176" s="1850">
        <f t="shared" si="10"/>
        <v>0</v>
      </c>
      <c r="O176" s="989"/>
      <c r="P176" s="989"/>
      <c r="Q176" s="989"/>
      <c r="R176" s="1537">
        <v>3</v>
      </c>
      <c r="S176" s="991"/>
      <c r="T176" s="989"/>
      <c r="U176" s="787"/>
      <c r="V176" s="989"/>
      <c r="W176" s="989"/>
      <c r="X176" s="789"/>
      <c r="Y176" s="789"/>
      <c r="Z176" s="1885">
        <v>100</v>
      </c>
      <c r="AA176" s="1885">
        <v>100</v>
      </c>
      <c r="AB176" s="789">
        <v>1</v>
      </c>
      <c r="AC176" s="789"/>
      <c r="AD176" s="789"/>
      <c r="AE176" s="996"/>
      <c r="AF176" s="1885"/>
      <c r="AG176" s="1053"/>
    </row>
    <row r="177" spans="1:33" s="279" customFormat="1" ht="24.95" customHeight="1">
      <c r="A177" s="1875" t="s">
        <v>180</v>
      </c>
      <c r="B177" s="1885" t="s">
        <v>181</v>
      </c>
      <c r="C177" s="722" t="s">
        <v>512</v>
      </c>
      <c r="D177" s="722"/>
      <c r="E177" s="1877" t="s">
        <v>1252</v>
      </c>
      <c r="F177" s="1859" t="s">
        <v>1253</v>
      </c>
      <c r="G177" s="1885">
        <v>27</v>
      </c>
      <c r="H177" s="1861" t="s">
        <v>725</v>
      </c>
      <c r="I177" s="1861" t="s">
        <v>976</v>
      </c>
      <c r="J177" s="1269" t="s">
        <v>187</v>
      </c>
      <c r="K177" s="1863">
        <v>20220</v>
      </c>
      <c r="L177" s="1863">
        <v>20220</v>
      </c>
      <c r="M177" s="1944">
        <v>20220</v>
      </c>
      <c r="N177" s="1850">
        <f t="shared" si="10"/>
        <v>0</v>
      </c>
      <c r="O177" s="989"/>
      <c r="P177" s="989"/>
      <c r="Q177" s="989"/>
      <c r="R177" s="1537">
        <v>3</v>
      </c>
      <c r="S177" s="991"/>
      <c r="T177" s="989"/>
      <c r="U177" s="787"/>
      <c r="V177" s="989"/>
      <c r="W177" s="989"/>
      <c r="X177" s="789"/>
      <c r="Y177" s="789"/>
      <c r="Z177" s="1885">
        <v>100</v>
      </c>
      <c r="AA177" s="1885">
        <v>100</v>
      </c>
      <c r="AB177" s="789">
        <v>1</v>
      </c>
      <c r="AC177" s="789"/>
      <c r="AD177" s="789"/>
      <c r="AE177" s="996"/>
      <c r="AF177" s="1885"/>
      <c r="AG177" s="1053"/>
    </row>
    <row r="178" spans="1:33" s="279" customFormat="1" ht="24.95" customHeight="1">
      <c r="A178" s="1875" t="s">
        <v>180</v>
      </c>
      <c r="B178" s="1885" t="s">
        <v>181</v>
      </c>
      <c r="C178" s="722" t="s">
        <v>512</v>
      </c>
      <c r="D178" s="722"/>
      <c r="E178" s="1877" t="s">
        <v>200</v>
      </c>
      <c r="F178" s="1859" t="s">
        <v>200</v>
      </c>
      <c r="G178" s="992"/>
      <c r="H178" s="1861" t="s">
        <v>725</v>
      </c>
      <c r="I178" s="1032" t="s">
        <v>201</v>
      </c>
      <c r="J178" s="1269" t="s">
        <v>187</v>
      </c>
      <c r="K178" s="1863">
        <v>70000</v>
      </c>
      <c r="L178" s="1863">
        <v>70000</v>
      </c>
      <c r="M178" s="1944">
        <v>70000</v>
      </c>
      <c r="N178" s="1850">
        <f t="shared" si="10"/>
        <v>0</v>
      </c>
      <c r="O178" s="989"/>
      <c r="P178" s="989"/>
      <c r="Q178" s="989"/>
      <c r="R178" s="787"/>
      <c r="S178" s="991"/>
      <c r="T178" s="989"/>
      <c r="U178" s="989"/>
      <c r="V178" s="989"/>
      <c r="W178" s="989"/>
      <c r="X178" s="789"/>
      <c r="Y178" s="789"/>
      <c r="Z178" s="1885">
        <v>100</v>
      </c>
      <c r="AA178" s="1885">
        <v>100</v>
      </c>
      <c r="AB178" s="789">
        <v>1</v>
      </c>
      <c r="AC178" s="789"/>
      <c r="AD178" s="789"/>
      <c r="AE178" s="996"/>
      <c r="AF178" s="1885"/>
      <c r="AG178" s="1053" t="s">
        <v>1254</v>
      </c>
    </row>
    <row r="179" spans="1:33" s="279" customFormat="1" ht="24.95" customHeight="1">
      <c r="A179" s="1875" t="s">
        <v>9</v>
      </c>
      <c r="B179" s="1885" t="s">
        <v>181</v>
      </c>
      <c r="C179" s="722" t="s">
        <v>512</v>
      </c>
      <c r="D179" s="722"/>
      <c r="E179" s="1877" t="s">
        <v>1255</v>
      </c>
      <c r="F179" s="1859" t="s">
        <v>1256</v>
      </c>
      <c r="G179" s="1273">
        <v>793</v>
      </c>
      <c r="H179" s="1861" t="s">
        <v>725</v>
      </c>
      <c r="I179" s="1032" t="s">
        <v>1041</v>
      </c>
      <c r="J179" s="1269" t="s">
        <v>187</v>
      </c>
      <c r="K179" s="1863">
        <v>24780</v>
      </c>
      <c r="L179" s="1863">
        <v>24780</v>
      </c>
      <c r="M179" s="1944">
        <v>24780</v>
      </c>
      <c r="N179" s="1850">
        <f t="shared" si="10"/>
        <v>0</v>
      </c>
      <c r="O179" s="989"/>
      <c r="P179" s="989"/>
      <c r="Q179" s="989"/>
      <c r="R179" s="787"/>
      <c r="S179" s="991"/>
      <c r="T179" s="989"/>
      <c r="U179" s="989"/>
      <c r="V179" s="989"/>
      <c r="W179" s="989"/>
      <c r="X179" s="789">
        <v>1</v>
      </c>
      <c r="Y179" s="789"/>
      <c r="Z179" s="1885">
        <v>100</v>
      </c>
      <c r="AA179" s="1885">
        <v>100</v>
      </c>
      <c r="AB179" s="789">
        <v>1</v>
      </c>
      <c r="AC179" s="789"/>
      <c r="AD179" s="789"/>
      <c r="AE179" s="996"/>
      <c r="AF179" s="1885"/>
      <c r="AG179" s="1053"/>
    </row>
    <row r="180" spans="1:33" s="279" customFormat="1" ht="30" customHeight="1">
      <c r="A180" s="1875" t="s">
        <v>180</v>
      </c>
      <c r="B180" s="1885" t="s">
        <v>181</v>
      </c>
      <c r="C180" s="722" t="s">
        <v>512</v>
      </c>
      <c r="D180" s="722"/>
      <c r="E180" s="1877" t="s">
        <v>200</v>
      </c>
      <c r="F180" s="1859" t="s">
        <v>200</v>
      </c>
      <c r="G180" s="992"/>
      <c r="H180" s="1861" t="s">
        <v>725</v>
      </c>
      <c r="I180" s="1260" t="s">
        <v>996</v>
      </c>
      <c r="J180" s="1269" t="s">
        <v>187</v>
      </c>
      <c r="K180" s="1863">
        <v>41570.800000000003</v>
      </c>
      <c r="L180" s="1863">
        <v>41570.800000000003</v>
      </c>
      <c r="M180" s="1944">
        <v>41570.800000000003</v>
      </c>
      <c r="N180" s="1850">
        <f t="shared" si="10"/>
        <v>0</v>
      </c>
      <c r="O180" s="989"/>
      <c r="P180" s="989"/>
      <c r="Q180" s="989"/>
      <c r="R180" s="787"/>
      <c r="S180" s="989"/>
      <c r="T180" s="989"/>
      <c r="U180" s="989"/>
      <c r="V180" s="989"/>
      <c r="W180" s="989"/>
      <c r="X180" s="789"/>
      <c r="Y180" s="789"/>
      <c r="Z180" s="1885">
        <v>100</v>
      </c>
      <c r="AA180" s="1885">
        <v>100</v>
      </c>
      <c r="AB180" s="789">
        <v>1</v>
      </c>
      <c r="AC180" s="789"/>
      <c r="AD180" s="789"/>
      <c r="AE180" s="996"/>
      <c r="AF180" s="1885"/>
      <c r="AG180" s="1053" t="s">
        <v>276</v>
      </c>
    </row>
    <row r="181" spans="1:33" s="279" customFormat="1" ht="24.95" customHeight="1">
      <c r="A181" s="1619" t="s">
        <v>180</v>
      </c>
      <c r="B181" s="1033" t="s">
        <v>181</v>
      </c>
      <c r="C181" s="1034" t="s">
        <v>533</v>
      </c>
      <c r="D181" s="837"/>
      <c r="E181" s="1855" t="s">
        <v>1257</v>
      </c>
      <c r="F181" s="1855" t="s">
        <v>1258</v>
      </c>
      <c r="G181" s="838">
        <v>21</v>
      </c>
      <c r="H181" s="1885" t="s">
        <v>205</v>
      </c>
      <c r="I181" s="1885" t="s">
        <v>157</v>
      </c>
      <c r="J181" s="1888" t="s">
        <v>187</v>
      </c>
      <c r="K181" s="1849">
        <v>92901.52</v>
      </c>
      <c r="L181" s="1051">
        <v>92901.52</v>
      </c>
      <c r="M181" s="1699">
        <v>92901.52</v>
      </c>
      <c r="N181" s="1716">
        <f>K181-M181</f>
        <v>0</v>
      </c>
      <c r="O181" s="1033"/>
      <c r="P181" s="1033"/>
      <c r="Q181" s="1033"/>
      <c r="R181" s="1033"/>
      <c r="S181" s="1035"/>
      <c r="T181" s="1035"/>
      <c r="U181" s="796">
        <v>2.4500000000000002</v>
      </c>
      <c r="V181" s="1847"/>
      <c r="W181" s="1847"/>
      <c r="X181" s="1847"/>
      <c r="Y181" s="1847"/>
      <c r="Z181" s="1847">
        <v>100</v>
      </c>
      <c r="AA181" s="1846">
        <f>M181/K181*100</f>
        <v>100</v>
      </c>
      <c r="AB181" s="1847">
        <v>1</v>
      </c>
      <c r="AC181" s="1004"/>
      <c r="AD181" s="1847"/>
      <c r="AE181" s="1847"/>
      <c r="AF181" s="1847"/>
      <c r="AG181" s="1853"/>
    </row>
    <row r="182" spans="1:33" s="279" customFormat="1" ht="24.95" customHeight="1">
      <c r="A182" s="1619" t="s">
        <v>180</v>
      </c>
      <c r="B182" s="1033" t="s">
        <v>181</v>
      </c>
      <c r="C182" s="1034" t="s">
        <v>533</v>
      </c>
      <c r="D182" s="837"/>
      <c r="E182" s="1855" t="s">
        <v>789</v>
      </c>
      <c r="F182" s="1855" t="s">
        <v>1259</v>
      </c>
      <c r="G182" s="838">
        <v>109</v>
      </c>
      <c r="H182" s="1885" t="s">
        <v>205</v>
      </c>
      <c r="I182" s="1885" t="s">
        <v>158</v>
      </c>
      <c r="J182" s="1888" t="s">
        <v>187</v>
      </c>
      <c r="K182" s="1849">
        <v>121093.78</v>
      </c>
      <c r="L182" s="1051">
        <v>121093.78</v>
      </c>
      <c r="M182" s="1699">
        <v>121093.78</v>
      </c>
      <c r="N182" s="1716">
        <f t="shared" ref="N182:N188" si="11">K182-M182</f>
        <v>0</v>
      </c>
      <c r="O182" s="1033"/>
      <c r="P182" s="1033"/>
      <c r="Q182" s="1033"/>
      <c r="R182" s="1033"/>
      <c r="S182" s="1035"/>
      <c r="T182" s="1035"/>
      <c r="U182" s="1036"/>
      <c r="V182" s="796">
        <v>8.1</v>
      </c>
      <c r="W182" s="1847"/>
      <c r="X182" s="1847"/>
      <c r="Y182" s="1847"/>
      <c r="Z182" s="1847">
        <v>100</v>
      </c>
      <c r="AA182" s="1846">
        <f>M182/K182*100</f>
        <v>100</v>
      </c>
      <c r="AB182" s="1847">
        <v>1</v>
      </c>
      <c r="AC182" s="1004"/>
      <c r="AD182" s="1847"/>
      <c r="AE182" s="1847"/>
      <c r="AF182" s="1847"/>
      <c r="AG182" s="1853"/>
    </row>
    <row r="183" spans="1:33" s="279" customFormat="1" ht="24.95" customHeight="1">
      <c r="A183" s="1619" t="s">
        <v>180</v>
      </c>
      <c r="B183" s="1033" t="s">
        <v>181</v>
      </c>
      <c r="C183" s="1034" t="s">
        <v>533</v>
      </c>
      <c r="D183" s="837"/>
      <c r="E183" s="1855" t="s">
        <v>1260</v>
      </c>
      <c r="F183" s="1855" t="s">
        <v>1260</v>
      </c>
      <c r="G183" s="838">
        <v>154</v>
      </c>
      <c r="H183" s="1885" t="s">
        <v>205</v>
      </c>
      <c r="I183" s="1885" t="s">
        <v>158</v>
      </c>
      <c r="J183" s="1888" t="s">
        <v>187</v>
      </c>
      <c r="K183" s="1849">
        <v>50442.47</v>
      </c>
      <c r="L183" s="1051">
        <v>50442.47</v>
      </c>
      <c r="M183" s="1699">
        <v>50442.47</v>
      </c>
      <c r="N183" s="1716">
        <f t="shared" si="11"/>
        <v>0</v>
      </c>
      <c r="O183" s="1033"/>
      <c r="P183" s="1033"/>
      <c r="Q183" s="1033"/>
      <c r="R183" s="1033"/>
      <c r="S183" s="1035"/>
      <c r="T183" s="1035"/>
      <c r="U183" s="1036"/>
      <c r="V183" s="796">
        <v>3.5</v>
      </c>
      <c r="W183" s="1847"/>
      <c r="X183" s="1847"/>
      <c r="Y183" s="1847"/>
      <c r="Z183" s="1847">
        <v>100</v>
      </c>
      <c r="AA183" s="1846">
        <f t="shared" ref="AA183:AA190" si="12">M183/K183*100</f>
        <v>100</v>
      </c>
      <c r="AB183" s="1847">
        <v>1</v>
      </c>
      <c r="AC183" s="1004"/>
      <c r="AD183" s="1847"/>
      <c r="AE183" s="1847"/>
      <c r="AF183" s="1847"/>
      <c r="AG183" s="1853"/>
    </row>
    <row r="184" spans="1:33" s="279" customFormat="1" ht="24.95" customHeight="1">
      <c r="A184" s="1619" t="s">
        <v>180</v>
      </c>
      <c r="B184" s="1033" t="s">
        <v>181</v>
      </c>
      <c r="C184" s="1034" t="s">
        <v>533</v>
      </c>
      <c r="D184" s="837"/>
      <c r="E184" s="1855" t="s">
        <v>1261</v>
      </c>
      <c r="F184" s="1855" t="s">
        <v>1262</v>
      </c>
      <c r="G184" s="838">
        <v>274</v>
      </c>
      <c r="H184" s="1885" t="s">
        <v>205</v>
      </c>
      <c r="I184" s="1885" t="s">
        <v>158</v>
      </c>
      <c r="J184" s="1888" t="s">
        <v>187</v>
      </c>
      <c r="K184" s="1849">
        <v>50138.71</v>
      </c>
      <c r="L184" s="1051">
        <v>50138.71</v>
      </c>
      <c r="M184" s="1699">
        <v>50138.71</v>
      </c>
      <c r="N184" s="1716">
        <f t="shared" si="11"/>
        <v>0</v>
      </c>
      <c r="O184" s="1033"/>
      <c r="P184" s="1033"/>
      <c r="Q184" s="1033"/>
      <c r="R184" s="1036"/>
      <c r="S184" s="1035"/>
      <c r="T184" s="1035"/>
      <c r="U184" s="1036"/>
      <c r="V184" s="796">
        <v>3.6</v>
      </c>
      <c r="W184" s="1847"/>
      <c r="X184" s="1847"/>
      <c r="Y184" s="1847"/>
      <c r="Z184" s="1847">
        <v>100</v>
      </c>
      <c r="AA184" s="1846">
        <f t="shared" si="12"/>
        <v>100</v>
      </c>
      <c r="AB184" s="1847">
        <v>1</v>
      </c>
      <c r="AC184" s="1004"/>
      <c r="AD184" s="1847"/>
      <c r="AE184" s="1847"/>
      <c r="AF184" s="1847"/>
      <c r="AG184" s="1853"/>
    </row>
    <row r="185" spans="1:33" s="279" customFormat="1" ht="24.95" customHeight="1">
      <c r="A185" s="1619" t="s">
        <v>180</v>
      </c>
      <c r="B185" s="1033" t="s">
        <v>181</v>
      </c>
      <c r="C185" s="1034" t="s">
        <v>533</v>
      </c>
      <c r="D185" s="837"/>
      <c r="E185" s="1855" t="s">
        <v>1263</v>
      </c>
      <c r="F185" s="1855" t="s">
        <v>1263</v>
      </c>
      <c r="G185" s="838">
        <v>404</v>
      </c>
      <c r="H185" s="1885" t="s">
        <v>205</v>
      </c>
      <c r="I185" s="1885" t="s">
        <v>158</v>
      </c>
      <c r="J185" s="1888" t="s">
        <v>187</v>
      </c>
      <c r="K185" s="1849">
        <v>5977.75</v>
      </c>
      <c r="L185" s="1051">
        <v>5977.75</v>
      </c>
      <c r="M185" s="1699">
        <v>5977.75</v>
      </c>
      <c r="N185" s="1716">
        <f t="shared" si="11"/>
        <v>0</v>
      </c>
      <c r="O185" s="1033"/>
      <c r="P185" s="1033"/>
      <c r="Q185" s="1033"/>
      <c r="R185" s="1033"/>
      <c r="S185" s="1035"/>
      <c r="T185" s="1035"/>
      <c r="U185" s="1036"/>
      <c r="V185" s="796">
        <v>3</v>
      </c>
      <c r="W185" s="1847"/>
      <c r="X185" s="1847"/>
      <c r="Y185" s="1847"/>
      <c r="Z185" s="1847">
        <v>100</v>
      </c>
      <c r="AA185" s="1846">
        <f t="shared" si="12"/>
        <v>100</v>
      </c>
      <c r="AB185" s="1847">
        <v>1</v>
      </c>
      <c r="AC185" s="1004"/>
      <c r="AD185" s="1847"/>
      <c r="AE185" s="1847"/>
      <c r="AF185" s="1847"/>
      <c r="AG185" s="1853"/>
    </row>
    <row r="186" spans="1:33" s="279" customFormat="1" ht="24.95" customHeight="1">
      <c r="A186" s="1619" t="s">
        <v>180</v>
      </c>
      <c r="B186" s="1033" t="s">
        <v>181</v>
      </c>
      <c r="C186" s="1034" t="s">
        <v>533</v>
      </c>
      <c r="D186" s="837"/>
      <c r="E186" s="1855" t="s">
        <v>1264</v>
      </c>
      <c r="F186" s="1855" t="s">
        <v>1265</v>
      </c>
      <c r="G186" s="838">
        <v>94</v>
      </c>
      <c r="H186" s="1885" t="s">
        <v>205</v>
      </c>
      <c r="I186" s="1885" t="s">
        <v>158</v>
      </c>
      <c r="J186" s="1888" t="s">
        <v>187</v>
      </c>
      <c r="K186" s="1849">
        <v>63707.03</v>
      </c>
      <c r="L186" s="1051">
        <v>63707.03</v>
      </c>
      <c r="M186" s="1699">
        <v>63707.03</v>
      </c>
      <c r="N186" s="1716">
        <f t="shared" si="11"/>
        <v>0</v>
      </c>
      <c r="O186" s="1033"/>
      <c r="P186" s="1033"/>
      <c r="Q186" s="1033"/>
      <c r="R186" s="1033"/>
      <c r="S186" s="1035"/>
      <c r="T186" s="1035"/>
      <c r="U186" s="1036"/>
      <c r="V186" s="796">
        <v>3.6</v>
      </c>
      <c r="W186" s="1847"/>
      <c r="X186" s="1847"/>
      <c r="Y186" s="1847"/>
      <c r="Z186" s="1847">
        <v>100</v>
      </c>
      <c r="AA186" s="1846">
        <f t="shared" si="12"/>
        <v>100</v>
      </c>
      <c r="AB186" s="1847">
        <v>1</v>
      </c>
      <c r="AC186" s="1004"/>
      <c r="AD186" s="1847"/>
      <c r="AE186" s="1847"/>
      <c r="AF186" s="1847"/>
      <c r="AG186" s="1853"/>
    </row>
    <row r="187" spans="1:33" s="279" customFormat="1" ht="24.95" customHeight="1">
      <c r="A187" s="1619" t="s">
        <v>180</v>
      </c>
      <c r="B187" s="1033" t="s">
        <v>181</v>
      </c>
      <c r="C187" s="1034" t="s">
        <v>533</v>
      </c>
      <c r="D187" s="837"/>
      <c r="E187" s="1855" t="s">
        <v>1266</v>
      </c>
      <c r="F187" s="1855" t="s">
        <v>1267</v>
      </c>
      <c r="G187" s="838">
        <v>79</v>
      </c>
      <c r="H187" s="1885" t="s">
        <v>205</v>
      </c>
      <c r="I187" s="1885" t="s">
        <v>158</v>
      </c>
      <c r="J187" s="1888" t="s">
        <v>187</v>
      </c>
      <c r="K187" s="1849">
        <v>138903.5</v>
      </c>
      <c r="L187" s="1051">
        <v>138903.5</v>
      </c>
      <c r="M187" s="1699">
        <v>138903.5</v>
      </c>
      <c r="N187" s="1716">
        <f t="shared" si="11"/>
        <v>0</v>
      </c>
      <c r="O187" s="1033"/>
      <c r="P187" s="1033"/>
      <c r="Q187" s="1033"/>
      <c r="R187" s="1033"/>
      <c r="S187" s="1035"/>
      <c r="T187" s="1035"/>
      <c r="U187" s="1036"/>
      <c r="V187" s="796">
        <v>9.6999999999999993</v>
      </c>
      <c r="W187" s="1847"/>
      <c r="X187" s="1847"/>
      <c r="Y187" s="1847"/>
      <c r="Z187" s="1847">
        <v>100</v>
      </c>
      <c r="AA187" s="1846">
        <f t="shared" si="12"/>
        <v>100</v>
      </c>
      <c r="AB187" s="1847">
        <v>1</v>
      </c>
      <c r="AC187" s="1004"/>
      <c r="AD187" s="1847"/>
      <c r="AE187" s="1847"/>
      <c r="AF187" s="1847"/>
      <c r="AG187" s="1853"/>
    </row>
    <row r="188" spans="1:33" s="279" customFormat="1" ht="24.95" customHeight="1">
      <c r="A188" s="1619" t="s">
        <v>180</v>
      </c>
      <c r="B188" s="1033" t="s">
        <v>181</v>
      </c>
      <c r="C188" s="1034" t="s">
        <v>533</v>
      </c>
      <c r="D188" s="837"/>
      <c r="E188" s="1855" t="s">
        <v>1268</v>
      </c>
      <c r="F188" s="1855" t="s">
        <v>1269</v>
      </c>
      <c r="G188" s="838">
        <v>278</v>
      </c>
      <c r="H188" s="1885" t="s">
        <v>205</v>
      </c>
      <c r="I188" s="1885" t="s">
        <v>158</v>
      </c>
      <c r="J188" s="1888" t="s">
        <v>187</v>
      </c>
      <c r="K188" s="1849">
        <v>21454.13</v>
      </c>
      <c r="L188" s="1051">
        <v>21454.13</v>
      </c>
      <c r="M188" s="1699">
        <v>21454.13</v>
      </c>
      <c r="N188" s="1716">
        <f t="shared" si="11"/>
        <v>0</v>
      </c>
      <c r="O188" s="1033"/>
      <c r="P188" s="1033"/>
      <c r="Q188" s="1033"/>
      <c r="R188" s="1033"/>
      <c r="S188" s="1035"/>
      <c r="T188" s="1035"/>
      <c r="U188" s="1036"/>
      <c r="V188" s="796">
        <v>1.4</v>
      </c>
      <c r="W188" s="1847"/>
      <c r="X188" s="1847"/>
      <c r="Y188" s="1847"/>
      <c r="Z188" s="1847">
        <v>100</v>
      </c>
      <c r="AA188" s="1846">
        <f t="shared" si="12"/>
        <v>100</v>
      </c>
      <c r="AB188" s="1847">
        <v>1</v>
      </c>
      <c r="AC188" s="1004"/>
      <c r="AD188" s="1847"/>
      <c r="AE188" s="1847"/>
      <c r="AF188" s="1847"/>
      <c r="AG188" s="1853"/>
    </row>
    <row r="189" spans="1:33" s="279" customFormat="1" ht="24.95" customHeight="1">
      <c r="A189" s="1856" t="s">
        <v>9</v>
      </c>
      <c r="B189" s="1033" t="s">
        <v>181</v>
      </c>
      <c r="C189" s="1034" t="s">
        <v>533</v>
      </c>
      <c r="D189" s="837"/>
      <c r="E189" s="1855" t="s">
        <v>1268</v>
      </c>
      <c r="F189" s="1855" t="s">
        <v>1269</v>
      </c>
      <c r="G189" s="1620">
        <v>274</v>
      </c>
      <c r="H189" s="1885" t="s">
        <v>205</v>
      </c>
      <c r="I189" s="1885" t="s">
        <v>157</v>
      </c>
      <c r="J189" s="1888" t="s">
        <v>187</v>
      </c>
      <c r="K189" s="1849">
        <v>13568.82</v>
      </c>
      <c r="L189" s="1051">
        <v>13568.82</v>
      </c>
      <c r="M189" s="1699">
        <v>13568.82</v>
      </c>
      <c r="N189" s="1716">
        <f t="shared" ref="N189:N196" si="13">K189-M189</f>
        <v>0</v>
      </c>
      <c r="O189" s="1033"/>
      <c r="P189" s="1033"/>
      <c r="Q189" s="1033"/>
      <c r="R189" s="1033"/>
      <c r="S189" s="1035"/>
      <c r="T189" s="1035"/>
      <c r="U189" s="796">
        <v>0.3</v>
      </c>
      <c r="V189" s="796"/>
      <c r="W189" s="1847"/>
      <c r="X189" s="1847"/>
      <c r="Y189" s="1847"/>
      <c r="Z189" s="1847">
        <v>100</v>
      </c>
      <c r="AA189" s="1846">
        <f t="shared" si="12"/>
        <v>100</v>
      </c>
      <c r="AB189" s="1847">
        <v>1</v>
      </c>
      <c r="AC189" s="1004"/>
      <c r="AD189" s="1847"/>
      <c r="AE189" s="1847"/>
      <c r="AF189" s="1847"/>
      <c r="AG189" s="1853"/>
    </row>
    <row r="190" spans="1:33" s="279" customFormat="1" ht="39.75" customHeight="1">
      <c r="A190" s="1856" t="s">
        <v>9</v>
      </c>
      <c r="B190" s="1033" t="s">
        <v>181</v>
      </c>
      <c r="C190" s="1034" t="s">
        <v>533</v>
      </c>
      <c r="D190" s="837"/>
      <c r="E190" s="1855" t="s">
        <v>1270</v>
      </c>
      <c r="F190" s="1855" t="s">
        <v>1270</v>
      </c>
      <c r="G190" s="838">
        <v>91</v>
      </c>
      <c r="H190" s="1861" t="s">
        <v>725</v>
      </c>
      <c r="I190" s="1847" t="s">
        <v>1271</v>
      </c>
      <c r="J190" s="1888" t="s">
        <v>187</v>
      </c>
      <c r="K190" s="1849">
        <v>37155.69</v>
      </c>
      <c r="L190" s="1051">
        <v>37155.69</v>
      </c>
      <c r="M190" s="1699">
        <v>37155.69</v>
      </c>
      <c r="N190" s="1716">
        <f t="shared" si="13"/>
        <v>0</v>
      </c>
      <c r="O190" s="1033"/>
      <c r="P190" s="1033"/>
      <c r="Q190" s="1033"/>
      <c r="R190" s="1033"/>
      <c r="S190" s="1035"/>
      <c r="T190" s="1035"/>
      <c r="U190" s="796"/>
      <c r="V190" s="796"/>
      <c r="W190" s="1847"/>
      <c r="X190" s="1635"/>
      <c r="Y190" s="1847"/>
      <c r="Z190" s="1847">
        <v>100</v>
      </c>
      <c r="AA190" s="1846">
        <f t="shared" si="12"/>
        <v>100</v>
      </c>
      <c r="AB190" s="1847">
        <v>1</v>
      </c>
      <c r="AC190" s="1004"/>
      <c r="AD190" s="1847"/>
      <c r="AE190" s="1847"/>
      <c r="AF190" s="1847"/>
      <c r="AG190" s="1853" t="s">
        <v>1272</v>
      </c>
    </row>
    <row r="191" spans="1:33" s="279" customFormat="1" ht="24.95" customHeight="1">
      <c r="A191" s="1856" t="s">
        <v>9</v>
      </c>
      <c r="B191" s="1033" t="s">
        <v>181</v>
      </c>
      <c r="C191" s="1034" t="s">
        <v>533</v>
      </c>
      <c r="D191" s="837"/>
      <c r="E191" s="1855" t="s">
        <v>1273</v>
      </c>
      <c r="F191" s="1855" t="s">
        <v>1274</v>
      </c>
      <c r="G191" s="838">
        <v>34</v>
      </c>
      <c r="H191" s="1885" t="s">
        <v>205</v>
      </c>
      <c r="I191" s="1622" t="s">
        <v>1275</v>
      </c>
      <c r="J191" s="1269" t="s">
        <v>563</v>
      </c>
      <c r="K191" s="1849">
        <v>13472.26</v>
      </c>
      <c r="L191" s="1051">
        <v>13472.26</v>
      </c>
      <c r="M191" s="1699">
        <v>13472.26</v>
      </c>
      <c r="N191" s="1716">
        <f t="shared" si="13"/>
        <v>0</v>
      </c>
      <c r="O191" s="1033"/>
      <c r="P191" s="1033"/>
      <c r="Q191" s="1033"/>
      <c r="R191" s="1033"/>
      <c r="S191" s="1035"/>
      <c r="T191" s="1597">
        <v>533.11</v>
      </c>
      <c r="U191" s="796"/>
      <c r="V191" s="796"/>
      <c r="W191" s="1847"/>
      <c r="X191" s="1847"/>
      <c r="Y191" s="1847"/>
      <c r="Z191" s="1847">
        <v>100</v>
      </c>
      <c r="AA191" s="1846">
        <f>M191/K191*100</f>
        <v>100</v>
      </c>
      <c r="AB191" s="1847">
        <v>1</v>
      </c>
      <c r="AC191" s="1004"/>
      <c r="AD191" s="1847"/>
      <c r="AE191" s="1847"/>
      <c r="AF191" s="1847"/>
      <c r="AG191" s="1853"/>
    </row>
    <row r="192" spans="1:33" s="279" customFormat="1" ht="29.25" customHeight="1">
      <c r="A192" s="1856" t="s">
        <v>9</v>
      </c>
      <c r="B192" s="1033" t="s">
        <v>181</v>
      </c>
      <c r="C192" s="1034" t="s">
        <v>533</v>
      </c>
      <c r="D192" s="837"/>
      <c r="E192" s="1855" t="s">
        <v>1276</v>
      </c>
      <c r="F192" s="1855" t="s">
        <v>1276</v>
      </c>
      <c r="G192" s="1620">
        <v>129</v>
      </c>
      <c r="H192" s="1861" t="s">
        <v>725</v>
      </c>
      <c r="I192" s="1032" t="s">
        <v>1127</v>
      </c>
      <c r="J192" s="1888" t="s">
        <v>187</v>
      </c>
      <c r="K192" s="1849">
        <v>18958.68</v>
      </c>
      <c r="L192" s="1051">
        <v>12895.04</v>
      </c>
      <c r="M192" s="1699">
        <v>0</v>
      </c>
      <c r="N192" s="1716">
        <f t="shared" si="13"/>
        <v>18958.68</v>
      </c>
      <c r="O192" s="1033"/>
      <c r="P192" s="1033"/>
      <c r="Q192" s="1033"/>
      <c r="R192" s="1033"/>
      <c r="S192" s="1035"/>
      <c r="T192" s="1597"/>
      <c r="U192" s="796"/>
      <c r="V192" s="796"/>
      <c r="W192" s="1597">
        <v>20</v>
      </c>
      <c r="X192" s="1847"/>
      <c r="Y192" s="1847"/>
      <c r="Z192" s="1847"/>
      <c r="AA192" s="1846"/>
      <c r="AB192" s="1847"/>
      <c r="AC192" s="1004"/>
      <c r="AD192" s="1847">
        <v>1</v>
      </c>
      <c r="AE192" s="1847"/>
      <c r="AF192" s="1847"/>
      <c r="AG192" s="1853"/>
    </row>
    <row r="193" spans="1:33" s="279" customFormat="1" ht="24.95" customHeight="1">
      <c r="A193" s="1875" t="s">
        <v>9</v>
      </c>
      <c r="B193" s="1046" t="s">
        <v>181</v>
      </c>
      <c r="C193" s="1528" t="s">
        <v>553</v>
      </c>
      <c r="D193" s="1623"/>
      <c r="E193" s="1859" t="s">
        <v>1277</v>
      </c>
      <c r="F193" s="1859" t="s">
        <v>1278</v>
      </c>
      <c r="G193" s="1527">
        <v>22</v>
      </c>
      <c r="H193" s="1861" t="s">
        <v>725</v>
      </c>
      <c r="I193" s="986" t="s">
        <v>154</v>
      </c>
      <c r="J193" s="1269" t="s">
        <v>187</v>
      </c>
      <c r="K193" s="1230">
        <v>67659.61</v>
      </c>
      <c r="L193" s="1230">
        <v>68086.66</v>
      </c>
      <c r="M193" s="1700">
        <v>67659.61</v>
      </c>
      <c r="N193" s="1937">
        <f t="shared" si="13"/>
        <v>0</v>
      </c>
      <c r="O193" s="1532"/>
      <c r="P193" s="1532"/>
      <c r="Q193" s="1532"/>
      <c r="R193" s="1203">
        <v>1.5</v>
      </c>
      <c r="S193" s="1532"/>
      <c r="T193" s="1533"/>
      <c r="U193" s="1203"/>
      <c r="V193" s="1532"/>
      <c r="W193" s="1533"/>
      <c r="X193" s="1534"/>
      <c r="Y193" s="1534"/>
      <c r="Z193" s="1847">
        <v>100</v>
      </c>
      <c r="AA193" s="1846">
        <f>M193/K193*100</f>
        <v>100</v>
      </c>
      <c r="AB193" s="1526">
        <v>1</v>
      </c>
      <c r="AC193" s="1535"/>
      <c r="AD193" s="1535"/>
      <c r="AE193" s="1535"/>
      <c r="AF193" s="1526"/>
      <c r="AG193" s="1513"/>
    </row>
    <row r="194" spans="1:33" s="279" customFormat="1" ht="24.95" customHeight="1">
      <c r="A194" s="1875" t="s">
        <v>9</v>
      </c>
      <c r="B194" s="1046" t="s">
        <v>181</v>
      </c>
      <c r="C194" s="1528" t="s">
        <v>553</v>
      </c>
      <c r="D194" s="1623"/>
      <c r="E194" s="1859" t="s">
        <v>1279</v>
      </c>
      <c r="F194" s="1859" t="s">
        <v>1280</v>
      </c>
      <c r="G194" s="1527">
        <v>24</v>
      </c>
      <c r="H194" s="1861" t="s">
        <v>725</v>
      </c>
      <c r="I194" s="986" t="s">
        <v>154</v>
      </c>
      <c r="J194" s="1269" t="s">
        <v>187</v>
      </c>
      <c r="K194" s="1230">
        <v>47327.17</v>
      </c>
      <c r="L194" s="1230">
        <v>45391.11</v>
      </c>
      <c r="M194" s="1700">
        <v>47327.17</v>
      </c>
      <c r="N194" s="1937">
        <f t="shared" si="13"/>
        <v>0</v>
      </c>
      <c r="O194" s="1532"/>
      <c r="P194" s="1532"/>
      <c r="Q194" s="1532"/>
      <c r="R194" s="1203">
        <v>1</v>
      </c>
      <c r="S194" s="1532"/>
      <c r="T194" s="1533"/>
      <c r="U194" s="1203"/>
      <c r="V194" s="1532"/>
      <c r="W194" s="1533"/>
      <c r="X194" s="1534"/>
      <c r="Y194" s="1534"/>
      <c r="Z194" s="1847">
        <v>100</v>
      </c>
      <c r="AA194" s="1846">
        <f>M194/K194*100</f>
        <v>100</v>
      </c>
      <c r="AB194" s="1526">
        <v>1</v>
      </c>
      <c r="AC194" s="1535"/>
      <c r="AD194" s="1535"/>
      <c r="AE194" s="1535"/>
      <c r="AF194" s="1526"/>
      <c r="AG194" s="1513"/>
    </row>
    <row r="195" spans="1:33" s="279" customFormat="1" ht="27.75" customHeight="1">
      <c r="A195" s="1875" t="s">
        <v>9</v>
      </c>
      <c r="B195" s="1046" t="s">
        <v>181</v>
      </c>
      <c r="C195" s="1528" t="s">
        <v>553</v>
      </c>
      <c r="D195" s="1623"/>
      <c r="E195" s="1859" t="s">
        <v>1281</v>
      </c>
      <c r="F195" s="1859" t="s">
        <v>1282</v>
      </c>
      <c r="G195" s="1527">
        <v>18</v>
      </c>
      <c r="H195" s="1861" t="s">
        <v>725</v>
      </c>
      <c r="I195" s="986" t="s">
        <v>1244</v>
      </c>
      <c r="J195" s="1269" t="s">
        <v>187</v>
      </c>
      <c r="K195" s="1230">
        <v>77881.06</v>
      </c>
      <c r="L195" s="1230">
        <v>79434.44</v>
      </c>
      <c r="M195" s="1700">
        <v>77881.06</v>
      </c>
      <c r="N195" s="1937">
        <f t="shared" si="13"/>
        <v>0</v>
      </c>
      <c r="O195" s="1532"/>
      <c r="P195" s="1532"/>
      <c r="Q195" s="1532"/>
      <c r="R195" s="1203">
        <v>1.75</v>
      </c>
      <c r="S195" s="1532"/>
      <c r="T195" s="1533"/>
      <c r="U195" s="1203"/>
      <c r="V195" s="1532"/>
      <c r="W195" s="1533"/>
      <c r="X195" s="1534"/>
      <c r="Y195" s="1534"/>
      <c r="Z195" s="1847">
        <v>100</v>
      </c>
      <c r="AA195" s="1846">
        <f>M195/K195*100</f>
        <v>100</v>
      </c>
      <c r="AB195" s="1526">
        <v>1</v>
      </c>
      <c r="AC195" s="1535"/>
      <c r="AD195" s="1535"/>
      <c r="AE195" s="1535"/>
      <c r="AF195" s="1526"/>
      <c r="AG195" s="1513"/>
    </row>
    <row r="196" spans="1:33" s="279" customFormat="1" ht="30.75" customHeight="1">
      <c r="A196" s="1875" t="s">
        <v>9</v>
      </c>
      <c r="B196" s="1046" t="s">
        <v>181</v>
      </c>
      <c r="C196" s="1528" t="s">
        <v>553</v>
      </c>
      <c r="D196" s="1623"/>
      <c r="E196" s="1859" t="s">
        <v>1283</v>
      </c>
      <c r="F196" s="1859" t="s">
        <v>1284</v>
      </c>
      <c r="G196" s="1527">
        <v>16</v>
      </c>
      <c r="H196" s="1861" t="s">
        <v>725</v>
      </c>
      <c r="I196" s="986" t="s">
        <v>1244</v>
      </c>
      <c r="J196" s="1269" t="s">
        <v>187</v>
      </c>
      <c r="K196" s="1230">
        <v>123627.23</v>
      </c>
      <c r="L196" s="1230">
        <v>124825.55</v>
      </c>
      <c r="M196" s="1700">
        <v>123627.23</v>
      </c>
      <c r="N196" s="1937">
        <f t="shared" si="13"/>
        <v>0</v>
      </c>
      <c r="O196" s="1532"/>
      <c r="P196" s="1532"/>
      <c r="Q196" s="1532"/>
      <c r="R196" s="1203">
        <v>2.75</v>
      </c>
      <c r="S196" s="1532"/>
      <c r="T196" s="1533"/>
      <c r="U196" s="1203"/>
      <c r="V196" s="1532"/>
      <c r="W196" s="1533"/>
      <c r="X196" s="1534"/>
      <c r="Y196" s="1534"/>
      <c r="Z196" s="1847">
        <v>100</v>
      </c>
      <c r="AA196" s="1846">
        <f>M196/K196*100</f>
        <v>100</v>
      </c>
      <c r="AB196" s="1526">
        <v>1</v>
      </c>
      <c r="AC196" s="1535"/>
      <c r="AD196" s="1535"/>
      <c r="AE196" s="1535"/>
      <c r="AF196" s="1526"/>
      <c r="AG196" s="1513"/>
    </row>
    <row r="197" spans="1:33" s="279" customFormat="1" ht="50.25" customHeight="1">
      <c r="A197" s="1875" t="s">
        <v>180</v>
      </c>
      <c r="B197" s="1046" t="s">
        <v>181</v>
      </c>
      <c r="C197" s="1528" t="s">
        <v>553</v>
      </c>
      <c r="D197" s="1623"/>
      <c r="E197" s="1859" t="s">
        <v>200</v>
      </c>
      <c r="F197" s="1859" t="s">
        <v>200</v>
      </c>
      <c r="G197" s="1247"/>
      <c r="H197" s="1861" t="s">
        <v>725</v>
      </c>
      <c r="I197" s="986" t="s">
        <v>201</v>
      </c>
      <c r="J197" s="1269" t="s">
        <v>187</v>
      </c>
      <c r="K197" s="1863">
        <v>69649.53</v>
      </c>
      <c r="L197" s="1863">
        <v>69649.53</v>
      </c>
      <c r="M197" s="1944">
        <v>69649.53</v>
      </c>
      <c r="N197" s="1937">
        <v>0</v>
      </c>
      <c r="O197" s="1532"/>
      <c r="P197" s="1532"/>
      <c r="Q197" s="1532"/>
      <c r="R197" s="1203"/>
      <c r="S197" s="1532"/>
      <c r="T197" s="1533"/>
      <c r="U197" s="1532"/>
      <c r="V197" s="1532"/>
      <c r="W197" s="1533"/>
      <c r="X197" s="1534"/>
      <c r="Y197" s="1534"/>
      <c r="Z197" s="1847">
        <v>100</v>
      </c>
      <c r="AA197" s="1846">
        <f>M197/K197*100</f>
        <v>100</v>
      </c>
      <c r="AB197" s="1526">
        <v>1</v>
      </c>
      <c r="AC197" s="1535"/>
      <c r="AD197" s="1526"/>
      <c r="AE197" s="1535"/>
      <c r="AF197" s="1526"/>
      <c r="AG197" s="1508" t="s">
        <v>1285</v>
      </c>
    </row>
    <row r="198" spans="1:33" s="279" customFormat="1" ht="24.95" customHeight="1">
      <c r="A198" s="1875" t="s">
        <v>180</v>
      </c>
      <c r="B198" s="1529" t="s">
        <v>181</v>
      </c>
      <c r="C198" s="1276" t="s">
        <v>570</v>
      </c>
      <c r="D198" s="1276"/>
      <c r="E198" s="1550" t="s">
        <v>1286</v>
      </c>
      <c r="F198" s="1231" t="s">
        <v>1287</v>
      </c>
      <c r="G198" s="1273">
        <v>66</v>
      </c>
      <c r="H198" s="1861" t="s">
        <v>725</v>
      </c>
      <c r="I198" s="1269" t="s">
        <v>154</v>
      </c>
      <c r="J198" s="1269" t="s">
        <v>187</v>
      </c>
      <c r="K198" s="1272">
        <v>125776.2</v>
      </c>
      <c r="L198" s="1272">
        <v>125776.2</v>
      </c>
      <c r="M198" s="1904">
        <v>125776.2</v>
      </c>
      <c r="N198" s="1895">
        <f t="shared" ref="N198:N203" si="14">K198-M198</f>
        <v>0</v>
      </c>
      <c r="O198" s="1273"/>
      <c r="P198" s="1273"/>
      <c r="Q198" s="1273"/>
      <c r="R198" s="1233">
        <f>[6]SEYDİLER!$I$17</f>
        <v>3.3</v>
      </c>
      <c r="S198" s="1273"/>
      <c r="T198" s="1273"/>
      <c r="U198" s="1537"/>
      <c r="V198" s="1273"/>
      <c r="W198" s="1273"/>
      <c r="X198" s="1273"/>
      <c r="Y198" s="1273"/>
      <c r="Z198" s="1273">
        <v>100</v>
      </c>
      <c r="AA198" s="1273">
        <v>100</v>
      </c>
      <c r="AB198" s="1273">
        <v>1</v>
      </c>
      <c r="AC198" s="1273"/>
      <c r="AD198" s="1273"/>
      <c r="AE198" s="1273"/>
      <c r="AF198" s="1273"/>
      <c r="AG198" s="942"/>
    </row>
    <row r="199" spans="1:33" s="279" customFormat="1" ht="20.25" customHeight="1">
      <c r="A199" s="1875" t="s">
        <v>180</v>
      </c>
      <c r="B199" s="722" t="s">
        <v>181</v>
      </c>
      <c r="C199" s="722" t="s">
        <v>586</v>
      </c>
      <c r="D199" s="722"/>
      <c r="E199" s="1859" t="s">
        <v>1288</v>
      </c>
      <c r="F199" s="1859" t="s">
        <v>1288</v>
      </c>
      <c r="G199" s="1885">
        <v>772</v>
      </c>
      <c r="H199" s="1861" t="s">
        <v>725</v>
      </c>
      <c r="I199" s="986" t="s">
        <v>1041</v>
      </c>
      <c r="J199" s="1269" t="s">
        <v>187</v>
      </c>
      <c r="K199" s="1981">
        <v>8484.58</v>
      </c>
      <c r="L199" s="1981">
        <v>8484.58</v>
      </c>
      <c r="M199" s="1694">
        <v>8484.58</v>
      </c>
      <c r="N199" s="1850">
        <f t="shared" si="14"/>
        <v>0</v>
      </c>
      <c r="O199" s="989"/>
      <c r="P199" s="989"/>
      <c r="Q199" s="989"/>
      <c r="R199" s="989"/>
      <c r="S199" s="989"/>
      <c r="T199" s="989"/>
      <c r="U199" s="787"/>
      <c r="V199" s="788"/>
      <c r="W199" s="788"/>
      <c r="X199" s="1885">
        <v>1</v>
      </c>
      <c r="Y199" s="1885"/>
      <c r="Z199" s="1926">
        <v>100</v>
      </c>
      <c r="AA199" s="1885">
        <v>100</v>
      </c>
      <c r="AB199" s="1885">
        <v>1</v>
      </c>
      <c r="AC199" s="1885"/>
      <c r="AD199" s="1885"/>
      <c r="AE199" s="1885"/>
      <c r="AF199" s="1885"/>
      <c r="AG199" s="319"/>
    </row>
    <row r="200" spans="1:33" s="279" customFormat="1" ht="21.75" customHeight="1">
      <c r="A200" s="1875" t="s">
        <v>180</v>
      </c>
      <c r="B200" s="722" t="s">
        <v>181</v>
      </c>
      <c r="C200" s="722" t="s">
        <v>586</v>
      </c>
      <c r="D200" s="722"/>
      <c r="E200" s="1859" t="s">
        <v>1289</v>
      </c>
      <c r="F200" s="1859" t="s">
        <v>1290</v>
      </c>
      <c r="G200" s="1885">
        <v>104</v>
      </c>
      <c r="H200" s="1861" t="s">
        <v>725</v>
      </c>
      <c r="I200" s="986" t="s">
        <v>1041</v>
      </c>
      <c r="J200" s="1269" t="s">
        <v>187</v>
      </c>
      <c r="K200" s="1981">
        <v>8484.58</v>
      </c>
      <c r="L200" s="1981">
        <v>8484.58</v>
      </c>
      <c r="M200" s="1694">
        <v>8484.58</v>
      </c>
      <c r="N200" s="1850">
        <f t="shared" si="14"/>
        <v>0</v>
      </c>
      <c r="O200" s="989"/>
      <c r="P200" s="989"/>
      <c r="Q200" s="989"/>
      <c r="R200" s="989"/>
      <c r="S200" s="989"/>
      <c r="T200" s="989"/>
      <c r="U200" s="787"/>
      <c r="V200" s="788"/>
      <c r="W200" s="788"/>
      <c r="X200" s="1885">
        <v>1</v>
      </c>
      <c r="Y200" s="1885"/>
      <c r="Z200" s="1926">
        <v>100</v>
      </c>
      <c r="AA200" s="1885">
        <v>100</v>
      </c>
      <c r="AB200" s="1885">
        <v>1</v>
      </c>
      <c r="AC200" s="1885"/>
      <c r="AD200" s="1885"/>
      <c r="AE200" s="1885"/>
      <c r="AF200" s="1885"/>
      <c r="AG200" s="319"/>
    </row>
    <row r="201" spans="1:33" s="279" customFormat="1" ht="24.95" customHeight="1">
      <c r="A201" s="1875" t="s">
        <v>180</v>
      </c>
      <c r="B201" s="722" t="s">
        <v>181</v>
      </c>
      <c r="C201" s="722" t="s">
        <v>586</v>
      </c>
      <c r="D201" s="722"/>
      <c r="E201" s="1859" t="s">
        <v>1291</v>
      </c>
      <c r="F201" s="1859" t="s">
        <v>1292</v>
      </c>
      <c r="G201" s="1885">
        <v>116</v>
      </c>
      <c r="H201" s="1861" t="s">
        <v>725</v>
      </c>
      <c r="I201" s="986" t="s">
        <v>1041</v>
      </c>
      <c r="J201" s="1269" t="s">
        <v>187</v>
      </c>
      <c r="K201" s="1981">
        <v>8484.58</v>
      </c>
      <c r="L201" s="1981">
        <v>8484.58</v>
      </c>
      <c r="M201" s="1694">
        <v>8484.58</v>
      </c>
      <c r="N201" s="1850">
        <f t="shared" si="14"/>
        <v>0</v>
      </c>
      <c r="O201" s="989"/>
      <c r="P201" s="989"/>
      <c r="Q201" s="989"/>
      <c r="R201" s="989"/>
      <c r="S201" s="989"/>
      <c r="T201" s="989"/>
      <c r="U201" s="787"/>
      <c r="V201" s="788"/>
      <c r="W201" s="788"/>
      <c r="X201" s="1885">
        <v>1</v>
      </c>
      <c r="Y201" s="1885"/>
      <c r="Z201" s="1926">
        <v>100</v>
      </c>
      <c r="AA201" s="1885">
        <v>100</v>
      </c>
      <c r="AB201" s="1885">
        <v>1</v>
      </c>
      <c r="AC201" s="1885"/>
      <c r="AD201" s="1885"/>
      <c r="AE201" s="1885"/>
      <c r="AF201" s="1885"/>
      <c r="AG201" s="319"/>
    </row>
    <row r="202" spans="1:33" s="279" customFormat="1" ht="24.95" customHeight="1">
      <c r="A202" s="1875" t="s">
        <v>180</v>
      </c>
      <c r="B202" s="722" t="s">
        <v>181</v>
      </c>
      <c r="C202" s="722" t="s">
        <v>586</v>
      </c>
      <c r="D202" s="722"/>
      <c r="E202" s="1859" t="s">
        <v>200</v>
      </c>
      <c r="F202" s="1859" t="s">
        <v>200</v>
      </c>
      <c r="G202" s="992"/>
      <c r="H202" s="1861" t="s">
        <v>725</v>
      </c>
      <c r="I202" s="986" t="s">
        <v>201</v>
      </c>
      <c r="J202" s="1269" t="s">
        <v>187</v>
      </c>
      <c r="K202" s="1863">
        <v>65123.42</v>
      </c>
      <c r="L202" s="1863">
        <v>65123.42</v>
      </c>
      <c r="M202" s="1944">
        <v>65123.42</v>
      </c>
      <c r="N202" s="1850">
        <f t="shared" si="14"/>
        <v>0</v>
      </c>
      <c r="O202" s="989"/>
      <c r="P202" s="989"/>
      <c r="Q202" s="989"/>
      <c r="R202" s="989"/>
      <c r="S202" s="989"/>
      <c r="T202" s="989"/>
      <c r="U202" s="787"/>
      <c r="V202" s="788"/>
      <c r="W202" s="788"/>
      <c r="X202" s="1885"/>
      <c r="Y202" s="1885"/>
      <c r="Z202" s="1885">
        <v>100</v>
      </c>
      <c r="AA202" s="1885">
        <v>100</v>
      </c>
      <c r="AB202" s="1885">
        <v>1</v>
      </c>
      <c r="AC202" s="1881"/>
      <c r="AD202" s="1885"/>
      <c r="AE202" s="1885"/>
      <c r="AF202" s="1885"/>
      <c r="AG202" s="319" t="s">
        <v>1293</v>
      </c>
    </row>
    <row r="203" spans="1:33" s="279" customFormat="1" ht="24.95" customHeight="1">
      <c r="A203" s="1875" t="s">
        <v>180</v>
      </c>
      <c r="B203" s="722" t="s">
        <v>181</v>
      </c>
      <c r="C203" s="722" t="s">
        <v>586</v>
      </c>
      <c r="D203" s="722"/>
      <c r="E203" s="1859" t="s">
        <v>1294</v>
      </c>
      <c r="F203" s="1859" t="s">
        <v>1290</v>
      </c>
      <c r="G203" s="1885">
        <v>48</v>
      </c>
      <c r="H203" s="986" t="s">
        <v>205</v>
      </c>
      <c r="I203" s="986" t="s">
        <v>158</v>
      </c>
      <c r="J203" s="1269" t="s">
        <v>187</v>
      </c>
      <c r="K203" s="1863">
        <v>54290.06</v>
      </c>
      <c r="L203" s="1863">
        <v>54290.06</v>
      </c>
      <c r="M203" s="1944">
        <v>54290.06</v>
      </c>
      <c r="N203" s="1850">
        <f t="shared" si="14"/>
        <v>0</v>
      </c>
      <c r="O203" s="989"/>
      <c r="P203" s="989"/>
      <c r="Q203" s="989"/>
      <c r="R203" s="787"/>
      <c r="S203" s="989"/>
      <c r="T203" s="989"/>
      <c r="U203" s="989"/>
      <c r="V203" s="788">
        <f>[6]ŞENPAZAR!$I$21</f>
        <v>2.9</v>
      </c>
      <c r="W203" s="788"/>
      <c r="X203" s="1885"/>
      <c r="Y203" s="1885"/>
      <c r="Z203" s="1885">
        <v>100</v>
      </c>
      <c r="AA203" s="1885">
        <v>100</v>
      </c>
      <c r="AB203" s="1885">
        <v>1</v>
      </c>
      <c r="AC203" s="1567"/>
      <c r="AD203" s="1885"/>
      <c r="AE203" s="1885"/>
      <c r="AF203" s="1885"/>
      <c r="AG203" s="319"/>
    </row>
    <row r="204" spans="1:33" s="279" customFormat="1" ht="24.95" customHeight="1">
      <c r="A204" s="1875" t="s">
        <v>180</v>
      </c>
      <c r="B204" s="1276" t="s">
        <v>181</v>
      </c>
      <c r="C204" s="1276" t="s">
        <v>593</v>
      </c>
      <c r="D204" s="1276"/>
      <c r="E204" s="1550" t="s">
        <v>1295</v>
      </c>
      <c r="F204" s="1550" t="s">
        <v>1296</v>
      </c>
      <c r="G204" s="1273">
        <v>874</v>
      </c>
      <c r="H204" s="1204" t="s">
        <v>205</v>
      </c>
      <c r="I204" s="1204" t="s">
        <v>158</v>
      </c>
      <c r="J204" s="1269" t="s">
        <v>187</v>
      </c>
      <c r="K204" s="963">
        <v>123855</v>
      </c>
      <c r="L204" s="1272">
        <v>123855</v>
      </c>
      <c r="M204" s="1694">
        <v>123855</v>
      </c>
      <c r="N204" s="1850">
        <f t="shared" ref="N204:N224" si="15">K204-M204</f>
        <v>0</v>
      </c>
      <c r="O204" s="788"/>
      <c r="P204" s="788"/>
      <c r="Q204" s="788"/>
      <c r="R204" s="788"/>
      <c r="S204" s="788"/>
      <c r="T204" s="788"/>
      <c r="U204" s="1210"/>
      <c r="V204" s="1211">
        <v>8</v>
      </c>
      <c r="W204" s="1928"/>
      <c r="X204" s="1885"/>
      <c r="Y204" s="1885"/>
      <c r="Z204" s="1885">
        <v>100</v>
      </c>
      <c r="AA204" s="1885">
        <v>100</v>
      </c>
      <c r="AB204" s="1885">
        <v>1</v>
      </c>
      <c r="AC204" s="1885"/>
      <c r="AD204" s="1885"/>
      <c r="AE204" s="1885"/>
      <c r="AF204" s="1885"/>
      <c r="AG204" s="1053"/>
    </row>
    <row r="205" spans="1:33" s="279" customFormat="1" ht="24.95" customHeight="1">
      <c r="A205" s="1875" t="s">
        <v>180</v>
      </c>
      <c r="B205" s="1276" t="s">
        <v>181</v>
      </c>
      <c r="C205" s="1276" t="s">
        <v>593</v>
      </c>
      <c r="D205" s="1276"/>
      <c r="E205" s="1550" t="s">
        <v>1297</v>
      </c>
      <c r="F205" s="1550" t="s">
        <v>1297</v>
      </c>
      <c r="G205" s="1273">
        <v>353</v>
      </c>
      <c r="H205" s="1204" t="s">
        <v>205</v>
      </c>
      <c r="I205" s="1204" t="s">
        <v>158</v>
      </c>
      <c r="J205" s="1269" t="s">
        <v>187</v>
      </c>
      <c r="K205" s="963">
        <v>76700</v>
      </c>
      <c r="L205" s="1272">
        <v>76700</v>
      </c>
      <c r="M205" s="1694">
        <v>76700</v>
      </c>
      <c r="N205" s="1850">
        <f t="shared" si="15"/>
        <v>0</v>
      </c>
      <c r="O205" s="788"/>
      <c r="P205" s="788"/>
      <c r="Q205" s="788"/>
      <c r="R205" s="788"/>
      <c r="S205" s="788"/>
      <c r="T205" s="788"/>
      <c r="U205" s="1210"/>
      <c r="V205" s="1211">
        <v>5.5</v>
      </c>
      <c r="W205" s="1928"/>
      <c r="X205" s="1885"/>
      <c r="Y205" s="1885"/>
      <c r="Z205" s="1885">
        <v>100</v>
      </c>
      <c r="AA205" s="1885">
        <v>100</v>
      </c>
      <c r="AB205" s="1885">
        <v>1</v>
      </c>
      <c r="AC205" s="1885"/>
      <c r="AD205" s="1885"/>
      <c r="AE205" s="1885"/>
      <c r="AF205" s="1885"/>
      <c r="AG205" s="1053"/>
    </row>
    <row r="206" spans="1:33" s="279" customFormat="1" ht="24.95" customHeight="1">
      <c r="A206" s="1875" t="s">
        <v>180</v>
      </c>
      <c r="B206" s="1276" t="s">
        <v>181</v>
      </c>
      <c r="C206" s="1276" t="s">
        <v>593</v>
      </c>
      <c r="D206" s="1276"/>
      <c r="E206" s="1550" t="s">
        <v>1298</v>
      </c>
      <c r="F206" s="1550" t="s">
        <v>1298</v>
      </c>
      <c r="G206" s="1273">
        <v>196</v>
      </c>
      <c r="H206" s="1204" t="s">
        <v>205</v>
      </c>
      <c r="I206" s="1204" t="s">
        <v>158</v>
      </c>
      <c r="J206" s="1269" t="s">
        <v>187</v>
      </c>
      <c r="K206" s="963">
        <v>134599</v>
      </c>
      <c r="L206" s="1272">
        <v>134599</v>
      </c>
      <c r="M206" s="1694">
        <v>134599</v>
      </c>
      <c r="N206" s="1850">
        <f t="shared" si="15"/>
        <v>0</v>
      </c>
      <c r="O206" s="788"/>
      <c r="P206" s="788"/>
      <c r="Q206" s="788"/>
      <c r="R206" s="788"/>
      <c r="S206" s="788"/>
      <c r="T206" s="788"/>
      <c r="U206" s="1210"/>
      <c r="V206" s="1211">
        <v>9</v>
      </c>
      <c r="W206" s="1928"/>
      <c r="X206" s="1885"/>
      <c r="Y206" s="1885"/>
      <c r="Z206" s="1885">
        <v>100</v>
      </c>
      <c r="AA206" s="1885">
        <v>100</v>
      </c>
      <c r="AB206" s="1885">
        <v>1</v>
      </c>
      <c r="AC206" s="1885"/>
      <c r="AD206" s="1885"/>
      <c r="AE206" s="1885"/>
      <c r="AF206" s="1885"/>
      <c r="AG206" s="1053"/>
    </row>
    <row r="207" spans="1:33" s="279" customFormat="1" ht="24.95" customHeight="1">
      <c r="A207" s="1875" t="s">
        <v>180</v>
      </c>
      <c r="B207" s="1276" t="s">
        <v>181</v>
      </c>
      <c r="C207" s="1276" t="s">
        <v>593</v>
      </c>
      <c r="D207" s="1276"/>
      <c r="E207" s="1550" t="s">
        <v>1299</v>
      </c>
      <c r="F207" s="1231" t="s">
        <v>1300</v>
      </c>
      <c r="G207" s="1273">
        <v>202</v>
      </c>
      <c r="H207" s="1861" t="s">
        <v>725</v>
      </c>
      <c r="I207" s="1861" t="s">
        <v>976</v>
      </c>
      <c r="J207" s="1269" t="s">
        <v>187</v>
      </c>
      <c r="K207" s="963">
        <v>45000</v>
      </c>
      <c r="L207" s="963">
        <v>45000</v>
      </c>
      <c r="M207" s="1851">
        <v>45000</v>
      </c>
      <c r="N207" s="1850">
        <f t="shared" si="15"/>
        <v>0</v>
      </c>
      <c r="O207" s="788"/>
      <c r="P207" s="788"/>
      <c r="Q207" s="788"/>
      <c r="R207" s="1211">
        <v>10</v>
      </c>
      <c r="S207" s="788"/>
      <c r="T207" s="788"/>
      <c r="U207" s="1210"/>
      <c r="V207" s="788"/>
      <c r="W207" s="1928"/>
      <c r="X207" s="1885"/>
      <c r="Y207" s="1885"/>
      <c r="Z207" s="1885">
        <v>100</v>
      </c>
      <c r="AA207" s="1885">
        <v>100</v>
      </c>
      <c r="AB207" s="1885">
        <v>1</v>
      </c>
      <c r="AC207" s="1885"/>
      <c r="AD207" s="1885"/>
      <c r="AE207" s="1885"/>
      <c r="AF207" s="1885"/>
      <c r="AG207" s="1053"/>
    </row>
    <row r="208" spans="1:33" s="279" customFormat="1" ht="24.95" customHeight="1">
      <c r="A208" s="1875" t="s">
        <v>180</v>
      </c>
      <c r="B208" s="1276" t="s">
        <v>181</v>
      </c>
      <c r="C208" s="1276" t="s">
        <v>593</v>
      </c>
      <c r="D208" s="1276"/>
      <c r="E208" s="1550" t="s">
        <v>1301</v>
      </c>
      <c r="F208" s="1550" t="s">
        <v>1301</v>
      </c>
      <c r="G208" s="1273">
        <v>113</v>
      </c>
      <c r="H208" s="1861" t="s">
        <v>725</v>
      </c>
      <c r="I208" s="1861" t="s">
        <v>976</v>
      </c>
      <c r="J208" s="1269" t="s">
        <v>187</v>
      </c>
      <c r="K208" s="963">
        <v>110000</v>
      </c>
      <c r="L208" s="963">
        <v>110000</v>
      </c>
      <c r="M208" s="1851">
        <v>110000</v>
      </c>
      <c r="N208" s="1850">
        <f t="shared" si="15"/>
        <v>0</v>
      </c>
      <c r="O208" s="788"/>
      <c r="P208" s="788"/>
      <c r="Q208" s="788"/>
      <c r="R208" s="1211">
        <v>25</v>
      </c>
      <c r="S208" s="788"/>
      <c r="T208" s="788"/>
      <c r="U208" s="1210"/>
      <c r="V208" s="788"/>
      <c r="W208" s="1928"/>
      <c r="X208" s="1885"/>
      <c r="Y208" s="1885"/>
      <c r="Z208" s="1885">
        <v>100</v>
      </c>
      <c r="AA208" s="1885">
        <v>100</v>
      </c>
      <c r="AB208" s="1885">
        <v>1</v>
      </c>
      <c r="AC208" s="1885"/>
      <c r="AD208" s="1885"/>
      <c r="AE208" s="1885"/>
      <c r="AF208" s="1885"/>
      <c r="AG208" s="1053"/>
    </row>
    <row r="209" spans="1:33" s="279" customFormat="1" ht="24.95" customHeight="1">
      <c r="A209" s="1875" t="s">
        <v>180</v>
      </c>
      <c r="B209" s="1276" t="s">
        <v>181</v>
      </c>
      <c r="C209" s="1276" t="s">
        <v>593</v>
      </c>
      <c r="D209" s="1276"/>
      <c r="E209" s="1550" t="s">
        <v>1302</v>
      </c>
      <c r="F209" s="1550" t="s">
        <v>1302</v>
      </c>
      <c r="G209" s="1273">
        <v>160</v>
      </c>
      <c r="H209" s="1861" t="s">
        <v>725</v>
      </c>
      <c r="I209" s="1861" t="s">
        <v>976</v>
      </c>
      <c r="J209" s="1269" t="s">
        <v>187</v>
      </c>
      <c r="K209" s="963">
        <v>90000</v>
      </c>
      <c r="L209" s="963">
        <v>90000</v>
      </c>
      <c r="M209" s="1851">
        <v>90000</v>
      </c>
      <c r="N209" s="1850">
        <f t="shared" si="15"/>
        <v>0</v>
      </c>
      <c r="O209" s="788"/>
      <c r="P209" s="788"/>
      <c r="Q209" s="788"/>
      <c r="R209" s="1211">
        <v>16</v>
      </c>
      <c r="S209" s="788"/>
      <c r="T209" s="788"/>
      <c r="U209" s="1210"/>
      <c r="V209" s="788"/>
      <c r="W209" s="1928"/>
      <c r="X209" s="1885"/>
      <c r="Y209" s="1885"/>
      <c r="Z209" s="1885">
        <v>100</v>
      </c>
      <c r="AA209" s="1885">
        <v>100</v>
      </c>
      <c r="AB209" s="1885">
        <v>1</v>
      </c>
      <c r="AC209" s="1885"/>
      <c r="AD209" s="1885"/>
      <c r="AE209" s="1885"/>
      <c r="AF209" s="1885"/>
      <c r="AG209" s="1053"/>
    </row>
    <row r="210" spans="1:33" s="279" customFormat="1" ht="24.95" customHeight="1">
      <c r="A210" s="1875" t="s">
        <v>180</v>
      </c>
      <c r="B210" s="1276" t="s">
        <v>181</v>
      </c>
      <c r="C210" s="1276" t="s">
        <v>593</v>
      </c>
      <c r="D210" s="1276"/>
      <c r="E210" s="1231" t="s">
        <v>1303</v>
      </c>
      <c r="F210" s="1231" t="s">
        <v>1304</v>
      </c>
      <c r="G210" s="1273">
        <v>55</v>
      </c>
      <c r="H210" s="1861" t="s">
        <v>725</v>
      </c>
      <c r="I210" s="1861" t="s">
        <v>976</v>
      </c>
      <c r="J210" s="1269" t="s">
        <v>187</v>
      </c>
      <c r="K210" s="1272">
        <v>45000</v>
      </c>
      <c r="L210" s="1272">
        <v>45000</v>
      </c>
      <c r="M210" s="1851">
        <v>45000</v>
      </c>
      <c r="N210" s="1850">
        <f t="shared" si="15"/>
        <v>0</v>
      </c>
      <c r="O210" s="788"/>
      <c r="P210" s="788"/>
      <c r="Q210" s="788"/>
      <c r="R210" s="1290">
        <v>4</v>
      </c>
      <c r="S210" s="788"/>
      <c r="T210" s="788"/>
      <c r="U210" s="788"/>
      <c r="V210" s="788"/>
      <c r="W210" s="1928"/>
      <c r="X210" s="1885"/>
      <c r="Y210" s="1885"/>
      <c r="Z210" s="1885">
        <v>100</v>
      </c>
      <c r="AA210" s="1885">
        <v>100</v>
      </c>
      <c r="AB210" s="1885">
        <v>1</v>
      </c>
      <c r="AC210" s="1885"/>
      <c r="AD210" s="1885"/>
      <c r="AE210" s="1885"/>
      <c r="AF210" s="1885"/>
      <c r="AG210" s="1053"/>
    </row>
    <row r="211" spans="1:33" s="279" customFormat="1" ht="24.95" customHeight="1">
      <c r="A211" s="1875" t="s">
        <v>180</v>
      </c>
      <c r="B211" s="1276" t="s">
        <v>181</v>
      </c>
      <c r="C211" s="1276" t="s">
        <v>593</v>
      </c>
      <c r="D211" s="1276"/>
      <c r="E211" s="1231" t="s">
        <v>1305</v>
      </c>
      <c r="F211" s="1231" t="s">
        <v>1306</v>
      </c>
      <c r="G211" s="1273">
        <v>22</v>
      </c>
      <c r="H211" s="1861" t="s">
        <v>725</v>
      </c>
      <c r="I211" s="1861" t="s">
        <v>976</v>
      </c>
      <c r="J211" s="1269" t="s">
        <v>187</v>
      </c>
      <c r="K211" s="1272">
        <v>43000</v>
      </c>
      <c r="L211" s="1272">
        <v>43000</v>
      </c>
      <c r="M211" s="1851">
        <v>43000</v>
      </c>
      <c r="N211" s="1850">
        <f t="shared" si="15"/>
        <v>0</v>
      </c>
      <c r="O211" s="788"/>
      <c r="P211" s="788"/>
      <c r="Q211" s="788"/>
      <c r="R211" s="1211">
        <v>4</v>
      </c>
      <c r="S211" s="788"/>
      <c r="T211" s="788"/>
      <c r="U211" s="788"/>
      <c r="V211" s="788"/>
      <c r="W211" s="1928"/>
      <c r="X211" s="1885"/>
      <c r="Y211" s="1885"/>
      <c r="Z211" s="1885">
        <v>100</v>
      </c>
      <c r="AA211" s="1885">
        <v>100</v>
      </c>
      <c r="AB211" s="1885">
        <v>1</v>
      </c>
      <c r="AC211" s="1885"/>
      <c r="AD211" s="1885"/>
      <c r="AE211" s="1885"/>
      <c r="AF211" s="1885"/>
      <c r="AG211" s="1053"/>
    </row>
    <row r="212" spans="1:33" s="279" customFormat="1" ht="24.95" customHeight="1">
      <c r="A212" s="1875" t="s">
        <v>9</v>
      </c>
      <c r="B212" s="1276" t="s">
        <v>181</v>
      </c>
      <c r="C212" s="1276" t="s">
        <v>593</v>
      </c>
      <c r="D212" s="1276"/>
      <c r="E212" s="1231" t="s">
        <v>1307</v>
      </c>
      <c r="F212" s="1231" t="s">
        <v>1308</v>
      </c>
      <c r="G212" s="1273">
        <v>38</v>
      </c>
      <c r="H212" s="1861" t="s">
        <v>725</v>
      </c>
      <c r="I212" s="1861" t="s">
        <v>976</v>
      </c>
      <c r="J212" s="1269" t="s">
        <v>187</v>
      </c>
      <c r="K212" s="1272">
        <v>9500</v>
      </c>
      <c r="L212" s="1272">
        <v>9500</v>
      </c>
      <c r="M212" s="1904">
        <v>9500</v>
      </c>
      <c r="N212" s="1895">
        <f t="shared" si="15"/>
        <v>0</v>
      </c>
      <c r="O212" s="1233"/>
      <c r="P212" s="1233"/>
      <c r="Q212" s="1233"/>
      <c r="R212" s="1290">
        <v>2</v>
      </c>
      <c r="S212" s="1233"/>
      <c r="T212" s="1233"/>
      <c r="U212" s="1233"/>
      <c r="V212" s="1233"/>
      <c r="W212" s="1552"/>
      <c r="X212" s="1273"/>
      <c r="Y212" s="1273"/>
      <c r="Z212" s="1273">
        <v>100</v>
      </c>
      <c r="AA212" s="1273">
        <v>100</v>
      </c>
      <c r="AB212" s="1273">
        <v>1</v>
      </c>
      <c r="AC212" s="1273"/>
      <c r="AD212" s="1273"/>
      <c r="AE212" s="1273"/>
      <c r="AF212" s="1273"/>
      <c r="AG212" s="1053"/>
    </row>
    <row r="213" spans="1:33" s="279" customFormat="1" ht="24.95" customHeight="1">
      <c r="A213" s="1875" t="s">
        <v>9</v>
      </c>
      <c r="B213" s="1276" t="s">
        <v>181</v>
      </c>
      <c r="C213" s="1276" t="s">
        <v>593</v>
      </c>
      <c r="D213" s="1276"/>
      <c r="E213" s="1231" t="s">
        <v>1307</v>
      </c>
      <c r="F213" s="1231" t="s">
        <v>1309</v>
      </c>
      <c r="G213" s="1273">
        <v>17</v>
      </c>
      <c r="H213" s="1861" t="s">
        <v>725</v>
      </c>
      <c r="I213" s="1861" t="s">
        <v>976</v>
      </c>
      <c r="J213" s="1269" t="s">
        <v>187</v>
      </c>
      <c r="K213" s="1272">
        <v>5400</v>
      </c>
      <c r="L213" s="1272">
        <v>5400</v>
      </c>
      <c r="M213" s="1904">
        <v>5400</v>
      </c>
      <c r="N213" s="1895">
        <f t="shared" si="15"/>
        <v>0</v>
      </c>
      <c r="O213" s="1233"/>
      <c r="P213" s="1233"/>
      <c r="Q213" s="1233"/>
      <c r="R213" s="1290">
        <v>1</v>
      </c>
      <c r="S213" s="1233"/>
      <c r="T213" s="1233"/>
      <c r="U213" s="1233"/>
      <c r="V213" s="1233"/>
      <c r="W213" s="1552"/>
      <c r="X213" s="1273"/>
      <c r="Y213" s="1273"/>
      <c r="Z213" s="1273">
        <v>100</v>
      </c>
      <c r="AA213" s="1273">
        <v>100</v>
      </c>
      <c r="AB213" s="1273">
        <v>1</v>
      </c>
      <c r="AC213" s="1273"/>
      <c r="AD213" s="1273"/>
      <c r="AE213" s="1273"/>
      <c r="AF213" s="1273"/>
      <c r="AG213" s="1053"/>
    </row>
    <row r="214" spans="1:33" s="279" customFormat="1" ht="24.95" customHeight="1">
      <c r="A214" s="1875" t="s">
        <v>9</v>
      </c>
      <c r="B214" s="1276" t="s">
        <v>181</v>
      </c>
      <c r="C214" s="1276" t="s">
        <v>593</v>
      </c>
      <c r="D214" s="1276"/>
      <c r="E214" s="1231" t="s">
        <v>1307</v>
      </c>
      <c r="F214" s="1231" t="s">
        <v>1310</v>
      </c>
      <c r="G214" s="1273">
        <v>23</v>
      </c>
      <c r="H214" s="1861" t="s">
        <v>725</v>
      </c>
      <c r="I214" s="1861" t="s">
        <v>976</v>
      </c>
      <c r="J214" s="1269" t="s">
        <v>187</v>
      </c>
      <c r="K214" s="1272">
        <v>6400</v>
      </c>
      <c r="L214" s="1272">
        <v>6400</v>
      </c>
      <c r="M214" s="1904">
        <v>6400</v>
      </c>
      <c r="N214" s="1895">
        <f t="shared" si="15"/>
        <v>0</v>
      </c>
      <c r="O214" s="1233"/>
      <c r="P214" s="1233"/>
      <c r="Q214" s="1233"/>
      <c r="R214" s="1290">
        <v>2</v>
      </c>
      <c r="S214" s="1233"/>
      <c r="T214" s="1233"/>
      <c r="U214" s="1233"/>
      <c r="V214" s="1233"/>
      <c r="W214" s="1552"/>
      <c r="X214" s="1273"/>
      <c r="Y214" s="1273"/>
      <c r="Z214" s="1273">
        <v>100</v>
      </c>
      <c r="AA214" s="1273">
        <v>100</v>
      </c>
      <c r="AB214" s="1273">
        <v>1</v>
      </c>
      <c r="AC214" s="1273"/>
      <c r="AD214" s="1273"/>
      <c r="AE214" s="1273"/>
      <c r="AF214" s="1273"/>
      <c r="AG214" s="1053"/>
    </row>
    <row r="215" spans="1:33" s="279" customFormat="1" ht="24.95" customHeight="1">
      <c r="A215" s="1875" t="s">
        <v>9</v>
      </c>
      <c r="B215" s="1276" t="s">
        <v>181</v>
      </c>
      <c r="C215" s="1276" t="s">
        <v>593</v>
      </c>
      <c r="D215" s="1276"/>
      <c r="E215" s="1231" t="s">
        <v>1311</v>
      </c>
      <c r="F215" s="1231" t="s">
        <v>1312</v>
      </c>
      <c r="G215" s="1273">
        <v>84</v>
      </c>
      <c r="H215" s="1861" t="s">
        <v>725</v>
      </c>
      <c r="I215" s="1861" t="s">
        <v>976</v>
      </c>
      <c r="J215" s="1269" t="s">
        <v>187</v>
      </c>
      <c r="K215" s="1272">
        <v>18000</v>
      </c>
      <c r="L215" s="1272">
        <v>18000</v>
      </c>
      <c r="M215" s="1904">
        <v>18000</v>
      </c>
      <c r="N215" s="1895">
        <f t="shared" si="15"/>
        <v>0</v>
      </c>
      <c r="O215" s="1233"/>
      <c r="P215" s="1233"/>
      <c r="Q215" s="1233"/>
      <c r="R215" s="1290">
        <v>3</v>
      </c>
      <c r="S215" s="1233"/>
      <c r="T215" s="1233"/>
      <c r="U215" s="1233"/>
      <c r="V215" s="1233"/>
      <c r="W215" s="1552"/>
      <c r="X215" s="1273"/>
      <c r="Y215" s="1273"/>
      <c r="Z215" s="1273">
        <v>100</v>
      </c>
      <c r="AA215" s="1273">
        <v>100</v>
      </c>
      <c r="AB215" s="1273">
        <v>1</v>
      </c>
      <c r="AC215" s="1273"/>
      <c r="AD215" s="1273"/>
      <c r="AE215" s="1273"/>
      <c r="AF215" s="1273"/>
      <c r="AG215" s="1053"/>
    </row>
    <row r="216" spans="1:33" s="279" customFormat="1" ht="24.95" customHeight="1">
      <c r="A216" s="1875" t="s">
        <v>9</v>
      </c>
      <c r="B216" s="1276" t="s">
        <v>181</v>
      </c>
      <c r="C216" s="1276" t="s">
        <v>593</v>
      </c>
      <c r="D216" s="1276"/>
      <c r="E216" s="1231" t="s">
        <v>1305</v>
      </c>
      <c r="F216" s="1231" t="s">
        <v>1313</v>
      </c>
      <c r="G216" s="1273">
        <v>39</v>
      </c>
      <c r="H216" s="1861" t="s">
        <v>725</v>
      </c>
      <c r="I216" s="1861" t="s">
        <v>976</v>
      </c>
      <c r="J216" s="1269" t="s">
        <v>187</v>
      </c>
      <c r="K216" s="1272">
        <v>6000</v>
      </c>
      <c r="L216" s="1272">
        <v>6000</v>
      </c>
      <c r="M216" s="1904">
        <v>6000</v>
      </c>
      <c r="N216" s="1895">
        <f t="shared" si="15"/>
        <v>0</v>
      </c>
      <c r="O216" s="1233"/>
      <c r="P216" s="1233"/>
      <c r="Q216" s="1233"/>
      <c r="R216" s="1290">
        <v>1</v>
      </c>
      <c r="S216" s="1233"/>
      <c r="T216" s="1233"/>
      <c r="U216" s="1233"/>
      <c r="V216" s="1233"/>
      <c r="W216" s="1552"/>
      <c r="X216" s="1273"/>
      <c r="Y216" s="1273"/>
      <c r="Z216" s="1273">
        <v>100</v>
      </c>
      <c r="AA216" s="1273">
        <v>100</v>
      </c>
      <c r="AB216" s="1273">
        <v>1</v>
      </c>
      <c r="AC216" s="1273"/>
      <c r="AD216" s="1273"/>
      <c r="AE216" s="1273"/>
      <c r="AF216" s="1273"/>
      <c r="AG216" s="1053"/>
    </row>
    <row r="217" spans="1:33" s="279" customFormat="1" ht="24.95" customHeight="1">
      <c r="A217" s="1875" t="s">
        <v>9</v>
      </c>
      <c r="B217" s="1276" t="s">
        <v>181</v>
      </c>
      <c r="C217" s="1276" t="s">
        <v>593</v>
      </c>
      <c r="D217" s="1276"/>
      <c r="E217" s="1231" t="s">
        <v>372</v>
      </c>
      <c r="F217" s="1231" t="s">
        <v>1314</v>
      </c>
      <c r="G217" s="1273">
        <v>32</v>
      </c>
      <c r="H217" s="1861" t="s">
        <v>725</v>
      </c>
      <c r="I217" s="1861" t="s">
        <v>976</v>
      </c>
      <c r="J217" s="1269" t="s">
        <v>187</v>
      </c>
      <c r="K217" s="1272">
        <v>18000</v>
      </c>
      <c r="L217" s="1272">
        <v>18000</v>
      </c>
      <c r="M217" s="1904">
        <v>18000</v>
      </c>
      <c r="N217" s="1895">
        <f t="shared" si="15"/>
        <v>0</v>
      </c>
      <c r="O217" s="1233"/>
      <c r="P217" s="1233"/>
      <c r="Q217" s="1233"/>
      <c r="R217" s="1290">
        <v>3</v>
      </c>
      <c r="S217" s="1233"/>
      <c r="T217" s="1233"/>
      <c r="U217" s="1233"/>
      <c r="V217" s="1233"/>
      <c r="W217" s="1552"/>
      <c r="X217" s="1273"/>
      <c r="Y217" s="1273"/>
      <c r="Z217" s="1273">
        <v>100</v>
      </c>
      <c r="AA217" s="1273">
        <v>100</v>
      </c>
      <c r="AB217" s="1273">
        <v>1</v>
      </c>
      <c r="AC217" s="1273"/>
      <c r="AD217" s="1273"/>
      <c r="AE217" s="1273"/>
      <c r="AF217" s="1273"/>
      <c r="AG217" s="1053"/>
    </row>
    <row r="218" spans="1:33" s="279" customFormat="1" ht="24.95" customHeight="1">
      <c r="A218" s="1875" t="s">
        <v>9</v>
      </c>
      <c r="B218" s="1276" t="s">
        <v>181</v>
      </c>
      <c r="C218" s="1276" t="s">
        <v>593</v>
      </c>
      <c r="D218" s="1276"/>
      <c r="E218" s="1231" t="s">
        <v>1315</v>
      </c>
      <c r="F218" s="1231" t="s">
        <v>1316</v>
      </c>
      <c r="G218" s="1273">
        <v>18</v>
      </c>
      <c r="H218" s="1861" t="s">
        <v>725</v>
      </c>
      <c r="I218" s="1861" t="s">
        <v>976</v>
      </c>
      <c r="J218" s="1269" t="s">
        <v>187</v>
      </c>
      <c r="K218" s="1272">
        <v>6000</v>
      </c>
      <c r="L218" s="1272">
        <v>6000</v>
      </c>
      <c r="M218" s="1904">
        <v>6000</v>
      </c>
      <c r="N218" s="1895">
        <f t="shared" si="15"/>
        <v>0</v>
      </c>
      <c r="O218" s="1233"/>
      <c r="P218" s="1233"/>
      <c r="Q218" s="1233"/>
      <c r="R218" s="1290">
        <v>1</v>
      </c>
      <c r="S218" s="1233"/>
      <c r="T218" s="1233"/>
      <c r="U218" s="1233"/>
      <c r="V218" s="1233"/>
      <c r="W218" s="1552"/>
      <c r="X218" s="1273"/>
      <c r="Y218" s="1273"/>
      <c r="Z218" s="1273">
        <v>100</v>
      </c>
      <c r="AA218" s="1273">
        <v>100</v>
      </c>
      <c r="AB218" s="1273">
        <v>1</v>
      </c>
      <c r="AC218" s="1273"/>
      <c r="AD218" s="1273"/>
      <c r="AE218" s="1273"/>
      <c r="AF218" s="1273"/>
      <c r="AG218" s="1053"/>
    </row>
    <row r="219" spans="1:33" s="279" customFormat="1" ht="24.95" customHeight="1">
      <c r="A219" s="1875" t="s">
        <v>9</v>
      </c>
      <c r="B219" s="1276" t="s">
        <v>181</v>
      </c>
      <c r="C219" s="1276" t="s">
        <v>593</v>
      </c>
      <c r="D219" s="1276"/>
      <c r="E219" s="1231" t="s">
        <v>1317</v>
      </c>
      <c r="F219" s="1231" t="s">
        <v>1318</v>
      </c>
      <c r="G219" s="1273">
        <v>27</v>
      </c>
      <c r="H219" s="1861" t="s">
        <v>725</v>
      </c>
      <c r="I219" s="1861" t="s">
        <v>976</v>
      </c>
      <c r="J219" s="1269" t="s">
        <v>187</v>
      </c>
      <c r="K219" s="1272">
        <v>27828.73</v>
      </c>
      <c r="L219" s="1272">
        <v>27828.73</v>
      </c>
      <c r="M219" s="1904">
        <v>27828.73</v>
      </c>
      <c r="N219" s="1895">
        <f t="shared" si="15"/>
        <v>0</v>
      </c>
      <c r="O219" s="1233"/>
      <c r="P219" s="1233"/>
      <c r="Q219" s="1233"/>
      <c r="R219" s="1290">
        <v>5</v>
      </c>
      <c r="S219" s="1233"/>
      <c r="T219" s="1233"/>
      <c r="U219" s="1233"/>
      <c r="V219" s="1233"/>
      <c r="W219" s="1552"/>
      <c r="X219" s="1273"/>
      <c r="Y219" s="1273"/>
      <c r="Z219" s="1273">
        <v>100</v>
      </c>
      <c r="AA219" s="1273">
        <v>100</v>
      </c>
      <c r="AB219" s="1273">
        <v>1</v>
      </c>
      <c r="AC219" s="1273"/>
      <c r="AD219" s="1273"/>
      <c r="AE219" s="1273"/>
      <c r="AF219" s="1273"/>
      <c r="AG219" s="1053"/>
    </row>
    <row r="220" spans="1:33" s="279" customFormat="1" ht="24.95" customHeight="1">
      <c r="A220" s="1875" t="s">
        <v>180</v>
      </c>
      <c r="B220" s="1276" t="s">
        <v>181</v>
      </c>
      <c r="C220" s="1276" t="s">
        <v>593</v>
      </c>
      <c r="D220" s="1276"/>
      <c r="E220" s="1231" t="s">
        <v>200</v>
      </c>
      <c r="F220" s="1231" t="s">
        <v>200</v>
      </c>
      <c r="G220" s="992"/>
      <c r="H220" s="1861" t="s">
        <v>725</v>
      </c>
      <c r="I220" s="1269" t="s">
        <v>201</v>
      </c>
      <c r="J220" s="1269" t="s">
        <v>187</v>
      </c>
      <c r="K220" s="1272">
        <v>70000</v>
      </c>
      <c r="L220" s="1272">
        <v>70000</v>
      </c>
      <c r="M220" s="1851">
        <v>70000</v>
      </c>
      <c r="N220" s="1850">
        <f t="shared" si="15"/>
        <v>0</v>
      </c>
      <c r="O220" s="788"/>
      <c r="P220" s="788"/>
      <c r="Q220" s="788"/>
      <c r="R220" s="788"/>
      <c r="S220" s="788"/>
      <c r="T220" s="1928"/>
      <c r="U220" s="788"/>
      <c r="V220" s="788"/>
      <c r="W220" s="1928"/>
      <c r="X220" s="1885"/>
      <c r="Y220" s="1885"/>
      <c r="Z220" s="1885">
        <v>100</v>
      </c>
      <c r="AA220" s="1885">
        <v>100</v>
      </c>
      <c r="AB220" s="1885">
        <v>1</v>
      </c>
      <c r="AC220" s="1885"/>
      <c r="AD220" s="1885"/>
      <c r="AE220" s="1885"/>
      <c r="AF220" s="1885"/>
      <c r="AG220" s="1053" t="s">
        <v>1319</v>
      </c>
    </row>
    <row r="221" spans="1:33" s="279" customFormat="1" ht="24.95" customHeight="1">
      <c r="A221" s="1875" t="s">
        <v>180</v>
      </c>
      <c r="B221" s="1276" t="s">
        <v>181</v>
      </c>
      <c r="C221" s="1276" t="s">
        <v>593</v>
      </c>
      <c r="D221" s="1276"/>
      <c r="E221" s="1231" t="s">
        <v>200</v>
      </c>
      <c r="F221" s="1231" t="s">
        <v>200</v>
      </c>
      <c r="G221" s="992"/>
      <c r="H221" s="1861" t="s">
        <v>725</v>
      </c>
      <c r="I221" s="1269" t="s">
        <v>1320</v>
      </c>
      <c r="J221" s="1269" t="s">
        <v>187</v>
      </c>
      <c r="K221" s="1272">
        <v>7500</v>
      </c>
      <c r="L221" s="1272">
        <v>7500</v>
      </c>
      <c r="M221" s="1694">
        <v>7500</v>
      </c>
      <c r="N221" s="1850">
        <f t="shared" si="15"/>
        <v>0</v>
      </c>
      <c r="O221" s="788"/>
      <c r="P221" s="788"/>
      <c r="Q221" s="788"/>
      <c r="R221" s="788"/>
      <c r="S221" s="788"/>
      <c r="T221" s="1928"/>
      <c r="U221" s="788"/>
      <c r="V221" s="788"/>
      <c r="W221" s="1928"/>
      <c r="X221" s="1885"/>
      <c r="Y221" s="1885"/>
      <c r="Z221" s="1885">
        <v>100</v>
      </c>
      <c r="AA221" s="1885">
        <v>100</v>
      </c>
      <c r="AB221" s="1885">
        <v>1</v>
      </c>
      <c r="AC221" s="1885"/>
      <c r="AD221" s="1885"/>
      <c r="AE221" s="1885"/>
      <c r="AF221" s="1885"/>
      <c r="AG221" s="1053" t="s">
        <v>1321</v>
      </c>
    </row>
    <row r="222" spans="1:33" s="279" customFormat="1" ht="24.95" customHeight="1">
      <c r="A222" s="1875" t="s">
        <v>180</v>
      </c>
      <c r="B222" s="1276" t="s">
        <v>181</v>
      </c>
      <c r="C222" s="1276" t="s">
        <v>593</v>
      </c>
      <c r="D222" s="1276"/>
      <c r="E222" s="1231" t="s">
        <v>1311</v>
      </c>
      <c r="F222" s="1231" t="s">
        <v>1322</v>
      </c>
      <c r="G222" s="1273">
        <v>75</v>
      </c>
      <c r="H222" s="1861" t="s">
        <v>725</v>
      </c>
      <c r="I222" s="1269" t="s">
        <v>1041</v>
      </c>
      <c r="J222" s="1269" t="s">
        <v>187</v>
      </c>
      <c r="K222" s="1272">
        <v>29339.52</v>
      </c>
      <c r="L222" s="1272">
        <v>29339.52</v>
      </c>
      <c r="M222" s="1694">
        <v>29339.52</v>
      </c>
      <c r="N222" s="1850">
        <f t="shared" si="15"/>
        <v>0</v>
      </c>
      <c r="O222" s="788"/>
      <c r="P222" s="788"/>
      <c r="Q222" s="788"/>
      <c r="R222" s="788"/>
      <c r="S222" s="788"/>
      <c r="T222" s="1928"/>
      <c r="U222" s="788"/>
      <c r="V222" s="788"/>
      <c r="W222" s="1928"/>
      <c r="X222" s="1885">
        <v>2</v>
      </c>
      <c r="Y222" s="1885"/>
      <c r="Z222" s="1885">
        <v>100</v>
      </c>
      <c r="AA222" s="1885">
        <v>100</v>
      </c>
      <c r="AB222" s="1885">
        <v>1</v>
      </c>
      <c r="AC222" s="1885"/>
      <c r="AD222" s="1885"/>
      <c r="AE222" s="1885"/>
      <c r="AF222" s="1885"/>
      <c r="AG222" s="1053"/>
    </row>
    <row r="223" spans="1:33" s="279" customFormat="1" ht="24.95" customHeight="1">
      <c r="A223" s="1875" t="s">
        <v>180</v>
      </c>
      <c r="B223" s="1303" t="s">
        <v>181</v>
      </c>
      <c r="C223" s="1303" t="s">
        <v>642</v>
      </c>
      <c r="D223" s="1320"/>
      <c r="E223" s="1859" t="s">
        <v>200</v>
      </c>
      <c r="F223" s="1859" t="s">
        <v>200</v>
      </c>
      <c r="G223" s="1598"/>
      <c r="H223" s="1861" t="s">
        <v>725</v>
      </c>
      <c r="I223" s="1260" t="s">
        <v>996</v>
      </c>
      <c r="J223" s="1269" t="s">
        <v>187</v>
      </c>
      <c r="K223" s="1863">
        <v>29748.52</v>
      </c>
      <c r="L223" s="1863">
        <v>29748.52</v>
      </c>
      <c r="M223" s="1921">
        <v>29748.52</v>
      </c>
      <c r="N223" s="1866">
        <f t="shared" si="15"/>
        <v>0</v>
      </c>
      <c r="O223" s="1599"/>
      <c r="P223" s="1599"/>
      <c r="Q223" s="1599"/>
      <c r="R223" s="1599"/>
      <c r="S223" s="1599"/>
      <c r="T223" s="1600"/>
      <c r="U223" s="1599"/>
      <c r="V223" s="1599"/>
      <c r="W223" s="1600"/>
      <c r="X223" s="1601"/>
      <c r="Y223" s="1602"/>
      <c r="Z223" s="1223">
        <v>100</v>
      </c>
      <c r="AA223" s="1223">
        <v>100</v>
      </c>
      <c r="AB223" s="1955">
        <v>1</v>
      </c>
      <c r="AC223" s="1955"/>
      <c r="AD223" s="1954"/>
      <c r="AE223" s="1955"/>
      <c r="AF223" s="1955"/>
      <c r="AG223" s="1920" t="s">
        <v>1323</v>
      </c>
    </row>
    <row r="224" spans="1:33" s="279" customFormat="1" ht="24.95" customHeight="1">
      <c r="A224" s="1875" t="s">
        <v>180</v>
      </c>
      <c r="B224" s="1303" t="s">
        <v>181</v>
      </c>
      <c r="C224" s="1303" t="s">
        <v>642</v>
      </c>
      <c r="D224" s="1320"/>
      <c r="E224" s="1859" t="s">
        <v>1324</v>
      </c>
      <c r="F224" s="1859" t="s">
        <v>1324</v>
      </c>
      <c r="G224" s="1208">
        <v>224</v>
      </c>
      <c r="H224" s="1861" t="s">
        <v>725</v>
      </c>
      <c r="I224" s="986" t="s">
        <v>1041</v>
      </c>
      <c r="J224" s="1269" t="s">
        <v>187</v>
      </c>
      <c r="K224" s="1863">
        <v>56000</v>
      </c>
      <c r="L224" s="1863">
        <v>56000</v>
      </c>
      <c r="M224" s="1944">
        <v>56000</v>
      </c>
      <c r="N224" s="1866">
        <f t="shared" si="15"/>
        <v>0</v>
      </c>
      <c r="O224" s="1185"/>
      <c r="P224" s="1185"/>
      <c r="Q224" s="1185"/>
      <c r="R224" s="1185"/>
      <c r="S224" s="1185"/>
      <c r="T224" s="1951"/>
      <c r="U224" s="1185"/>
      <c r="V224" s="1185"/>
      <c r="W224" s="1951"/>
      <c r="X224" s="1208">
        <v>1</v>
      </c>
      <c r="Y224" s="1249"/>
      <c r="Z224" s="1223">
        <v>100</v>
      </c>
      <c r="AA224" s="1223">
        <v>100</v>
      </c>
      <c r="AB224" s="1954">
        <v>1</v>
      </c>
      <c r="AC224" s="1954"/>
      <c r="AD224" s="1954"/>
      <c r="AE224" s="1954"/>
      <c r="AF224" s="1954"/>
      <c r="AG224" s="1920"/>
    </row>
    <row r="225" spans="1:33" s="279" customFormat="1" ht="24.95" customHeight="1">
      <c r="A225" s="1875" t="s">
        <v>9</v>
      </c>
      <c r="B225" s="1303" t="s">
        <v>181</v>
      </c>
      <c r="C225" s="1303" t="s">
        <v>642</v>
      </c>
      <c r="D225" s="1320"/>
      <c r="E225" s="1859" t="s">
        <v>200</v>
      </c>
      <c r="F225" s="1859" t="s">
        <v>200</v>
      </c>
      <c r="G225" s="1247"/>
      <c r="H225" s="1861" t="s">
        <v>725</v>
      </c>
      <c r="I225" s="986" t="s">
        <v>201</v>
      </c>
      <c r="J225" s="1269" t="s">
        <v>187</v>
      </c>
      <c r="K225" s="1863">
        <v>40000</v>
      </c>
      <c r="L225" s="1248">
        <v>40000</v>
      </c>
      <c r="M225" s="1921">
        <v>40000</v>
      </c>
      <c r="N225" s="1866">
        <f>K225-M225</f>
        <v>0</v>
      </c>
      <c r="O225" s="1185"/>
      <c r="P225" s="1185"/>
      <c r="Q225" s="1185"/>
      <c r="R225" s="1185"/>
      <c r="S225" s="1185"/>
      <c r="T225" s="1951"/>
      <c r="U225" s="1185"/>
      <c r="V225" s="1185"/>
      <c r="W225" s="1951"/>
      <c r="X225" s="1208"/>
      <c r="Y225" s="1249"/>
      <c r="Z225" s="1223">
        <v>100</v>
      </c>
      <c r="AA225" s="1223">
        <v>100</v>
      </c>
      <c r="AB225" s="1954">
        <v>1</v>
      </c>
      <c r="AC225" s="1954"/>
      <c r="AD225" s="1954"/>
      <c r="AE225" s="1954"/>
      <c r="AF225" s="1954"/>
      <c r="AG225" s="1920" t="s">
        <v>1325</v>
      </c>
    </row>
    <row r="226" spans="1:33" s="279" customFormat="1" ht="24.95" customHeight="1" thickBot="1">
      <c r="A226" s="1782" t="s">
        <v>9</v>
      </c>
      <c r="B226" s="1307" t="s">
        <v>181</v>
      </c>
      <c r="C226" s="1307" t="s">
        <v>642</v>
      </c>
      <c r="D226" s="1321"/>
      <c r="E226" s="1301" t="s">
        <v>200</v>
      </c>
      <c r="F226" s="1301" t="s">
        <v>200</v>
      </c>
      <c r="G226" s="1310"/>
      <c r="H226" s="1544" t="s">
        <v>725</v>
      </c>
      <c r="I226" s="1250" t="s">
        <v>1041</v>
      </c>
      <c r="J226" s="1280" t="s">
        <v>187</v>
      </c>
      <c r="K226" s="1316">
        <v>25000</v>
      </c>
      <c r="L226" s="1316">
        <v>25000</v>
      </c>
      <c r="M226" s="1714">
        <v>25000</v>
      </c>
      <c r="N226" s="1717">
        <f>K226-M226</f>
        <v>0</v>
      </c>
      <c r="O226" s="1251"/>
      <c r="P226" s="1251"/>
      <c r="Q226" s="1251"/>
      <c r="R226" s="1251"/>
      <c r="S226" s="1251"/>
      <c r="T226" s="1252"/>
      <c r="U226" s="1251"/>
      <c r="V226" s="1251"/>
      <c r="W226" s="1252"/>
      <c r="X226" s="1253">
        <v>2</v>
      </c>
      <c r="Y226" s="1254"/>
      <c r="Z226" s="1257">
        <v>100</v>
      </c>
      <c r="AA226" s="1257">
        <v>100</v>
      </c>
      <c r="AB226" s="1255">
        <v>1</v>
      </c>
      <c r="AC226" s="1255"/>
      <c r="AD226" s="1255"/>
      <c r="AE226" s="1255"/>
      <c r="AF226" s="1255"/>
      <c r="AG226" s="1312"/>
    </row>
    <row r="227" spans="1:33" s="159" customFormat="1" ht="29.25" customHeight="1" thickBot="1">
      <c r="A227" s="2370" t="s">
        <v>10</v>
      </c>
      <c r="B227" s="2371"/>
      <c r="C227" s="2371"/>
      <c r="D227" s="2371"/>
      <c r="E227" s="2371"/>
      <c r="F227" s="2372"/>
      <c r="G227" s="1189">
        <f>SUM(G6:G226)</f>
        <v>19599</v>
      </c>
      <c r="H227" s="936"/>
      <c r="I227" s="937"/>
      <c r="J227" s="937"/>
      <c r="K227" s="1186">
        <f>SUM(K6:K226)</f>
        <v>6954411.4099999992</v>
      </c>
      <c r="L227" s="1186">
        <f t="shared" ref="L227:X227" si="16">SUM(L6:L226)</f>
        <v>6937570.8499999996</v>
      </c>
      <c r="M227" s="1719">
        <f t="shared" si="16"/>
        <v>6906012.0299999993</v>
      </c>
      <c r="N227" s="1021">
        <f t="shared" si="16"/>
        <v>48399.37999999999</v>
      </c>
      <c r="O227" s="1187"/>
      <c r="P227" s="1190">
        <f t="shared" si="16"/>
        <v>4.7</v>
      </c>
      <c r="Q227" s="1190">
        <f t="shared" si="16"/>
        <v>19.8</v>
      </c>
      <c r="R227" s="1190">
        <f t="shared" si="16"/>
        <v>462.8</v>
      </c>
      <c r="S227" s="1191"/>
      <c r="T227" s="1188">
        <f t="shared" si="16"/>
        <v>2333.11</v>
      </c>
      <c r="U227" s="1190">
        <f t="shared" si="16"/>
        <v>5.1499999999999995</v>
      </c>
      <c r="V227" s="1190">
        <f t="shared" si="16"/>
        <v>88.44</v>
      </c>
      <c r="W227" s="1188">
        <f t="shared" si="16"/>
        <v>25</v>
      </c>
      <c r="X227" s="1192">
        <f t="shared" si="16"/>
        <v>17</v>
      </c>
      <c r="Y227" s="1188"/>
      <c r="Z227" s="1188">
        <v>99</v>
      </c>
      <c r="AA227" s="1188">
        <v>98</v>
      </c>
      <c r="AB227" s="1193">
        <f>SUM(AB6:AB226)</f>
        <v>219</v>
      </c>
      <c r="AC227" s="1188">
        <f>SUM(AC6:AC226)</f>
        <v>1</v>
      </c>
      <c r="AD227" s="1193">
        <f>SUM(AD6:AD226)</f>
        <v>1</v>
      </c>
      <c r="AE227" s="1188"/>
      <c r="AF227" s="1188"/>
      <c r="AG227" s="941"/>
    </row>
    <row r="228" spans="1:33">
      <c r="I228" s="285"/>
    </row>
    <row r="231" spans="1:33">
      <c r="H231" s="1201"/>
    </row>
    <row r="232" spans="1:33">
      <c r="H232" s="1200"/>
    </row>
    <row r="233" spans="1:33">
      <c r="H233" s="1202"/>
    </row>
    <row r="234" spans="1:33">
      <c r="H234" s="1202"/>
    </row>
    <row r="235" spans="1:33">
      <c r="H235" s="1200"/>
    </row>
    <row r="236" spans="1:33">
      <c r="H236" s="1202"/>
    </row>
    <row r="237" spans="1:33" ht="18.75" customHeight="1">
      <c r="H237" s="1202"/>
      <c r="I237"/>
      <c r="J237" s="162"/>
      <c r="M237" s="77"/>
      <c r="N237"/>
      <c r="P237" s="75"/>
      <c r="R237"/>
      <c r="W237" s="75"/>
      <c r="Y237"/>
    </row>
    <row r="238" spans="1:33">
      <c r="H238" s="1202"/>
    </row>
    <row r="239" spans="1:33">
      <c r="H239" s="1202"/>
    </row>
    <row r="240" spans="1:33">
      <c r="H240" s="1202"/>
    </row>
    <row r="241" spans="8:8">
      <c r="H241" s="1201"/>
    </row>
    <row r="242" spans="8:8">
      <c r="H242" s="1201"/>
    </row>
    <row r="412" spans="9:13">
      <c r="I412" s="920"/>
      <c r="L412" s="77"/>
      <c r="M412" s="77"/>
    </row>
    <row r="415" spans="9:13">
      <c r="L415" s="77"/>
    </row>
    <row r="416" spans="9:13">
      <c r="L416" s="77"/>
    </row>
    <row r="417" spans="12:12">
      <c r="L417" s="77"/>
    </row>
  </sheetData>
  <autoFilter ref="A5:AG227"/>
  <mergeCells count="16">
    <mergeCell ref="A227:F227"/>
    <mergeCell ref="J3:J4"/>
    <mergeCell ref="E3:F3"/>
    <mergeCell ref="G3:G4"/>
    <mergeCell ref="X3:Y3"/>
    <mergeCell ref="A1:AG1"/>
    <mergeCell ref="F2:H2"/>
    <mergeCell ref="I2:Q2"/>
    <mergeCell ref="A3:A4"/>
    <mergeCell ref="B3:B4"/>
    <mergeCell ref="C3:C4"/>
    <mergeCell ref="D3:D4"/>
    <mergeCell ref="I3:I4"/>
    <mergeCell ref="H3:H4"/>
    <mergeCell ref="AB3:AG3"/>
    <mergeCell ref="Z3:AA3"/>
  </mergeCells>
  <dataValidations count="14">
    <dataValidation type="list" allowBlank="1" showInputMessage="1" showErrorMessage="1" errorTitle="YANLIŞ DEĞER" error="LÜTFEN TANIMLANAN BİR PARAMETRE GİRİN!!!!!!!!!!!!!!_x000a_(YENİ, STND. GEL. YADA ONARIM SEÇENEKLERİNDEN BİRİSİ" sqref="H3:H11 H14:H49 H207:H226 H53:H54 H151:H156 H158:H167 H169:H171 H104:H147 H173:H202">
      <formula1>#REF!</formula1>
    </dataValidation>
    <dataValidation allowBlank="1" showInputMessage="1" showErrorMessage="1" errorTitle="DİKKATT" error="GİRDİĞİNİZ UZUNLUĞUN Km CİNSİNDEN  VE BİR SAYI OLDUĞUNU UNUTMAYIN LÜTFEN VERİNİZİ KONTROL EDİN_x000a_KÖYDES" sqref="W3:W11 W193:W197 W223:W226 W160:W166 W141:W147"/>
    <dataValidation type="decimal" allowBlank="1" showInputMessage="1" showErrorMessage="1" errorTitle="DİKKATT" error="GİRDİĞİNİZ UZUNLUĞUN Km CİNSİNDEN  VE BİR SAYI OLDUĞUNU UNUTMAYIN LÜTFEN VERİNİZİ KONTROL EDİN_x000a_KÖYDES" sqref="O3:Q11 U181:W192 O160:V166 S5 T4:T5 W2 S2:T2 S6:T11 R2:R11 O223:V226 O193:V197 U2:V11 O181:R192 O141:V147">
      <formula1>0</formula1>
      <formula2>2000</formula2>
    </dataValidation>
    <dataValidation allowBlank="1" showInputMessage="1" showErrorMessage="1" errorTitle="HATA !!!!!!!!!!!!!!" error="LÜTFEN İŞİN NİTELİĞİNİ YANDA AÇILAN OKLA SEÇİN !!!!!!!!!!!!!!!_x000a_KÖYDES" sqref="I173:I177 I107:I121 I43:I47 I3:I11 I17:I20 I25:I39 I14 I169:I171 I151:I153 I193:I197 I53:I54 I224:I226 I157 I207:I219 I160:I166 J3 I126:I147"/>
    <dataValidation type="whole" allowBlank="1" showInputMessage="1" showErrorMessage="1" sqref="AB181:AF192">
      <formula1>0</formula1>
      <formula2>10</formula2>
    </dataValidation>
    <dataValidation type="list" allowBlank="1" showInputMessage="1" showErrorMessage="1" sqref="I191 A181:A188 I181:I189 J181:J190 J192">
      <formula1>#REF!</formula1>
    </dataValidation>
    <dataValidation type="list" allowBlank="1" showInputMessage="1" showErrorMessage="1" sqref="I180 I21:I24 I124 I223 I40 I104:I105 I42">
      <formula1>$BA$5:$BA$14</formula1>
    </dataValidation>
    <dataValidation allowBlank="1" showInputMessage="1" showErrorMessage="1" errorTitle="LÜTFEN DİKKAT!!!!" error="ŞU 3 DEĞERDEN BİRİSİNİ GİRMELİSİNİZ  &quot;Y&quot; &quot;D.E&quot; , &quot;EK&quot; " sqref="A1"/>
    <dataValidation type="list" allowBlank="1" showInputMessage="1" showErrorMessage="1" errorTitle="LÜTFEN DİKKAT!!!!" error="ŞU 3 DEĞERDEN BİRİSİNİ GİRMELİSİNİZ  &quot;Y&quot; &quot;D.E&quot; , &quot;EK&quot; " sqref="A2:A5">
      <formula1>#REF!</formula1>
    </dataValidation>
    <dataValidation type="list" allowBlank="1" showInputMessage="1" showErrorMessage="1" errorTitle="YANLIŞ DEĞER" error="LÜTFEN TANIMLANAN BİR PARAMETRE GİRİN!!!!!!!!!!!!!!_x000a_(YENİ, STND. GEL. YADA ONARIM SEÇENEKLERİNDEN BİRİSİ" sqref="H12:H13">
      <formula1>$AZ$6:$AZ$133</formula1>
    </dataValidation>
    <dataValidation type="list" allowBlank="1" showInputMessage="1" showErrorMessage="1" sqref="J12:J15 J191">
      <formula1>$BB$6:$BB$133</formula1>
    </dataValidation>
    <dataValidation type="list" allowBlank="1" showInputMessage="1" showErrorMessage="1" sqref="I41">
      <formula1>$BA$5:$BA$24</formula1>
    </dataValidation>
    <dataValidation type="list" allowBlank="1" showInputMessage="1" showErrorMessage="1" sqref="J16:J24">
      <formula1>$BB$5:$BB$14</formula1>
    </dataValidation>
    <dataValidation type="list" allowBlank="1" showInputMessage="1" showErrorMessage="1" sqref="J25:J41">
      <formula1>$BB$6:$BB$148</formula1>
    </dataValidation>
  </dataValidations>
  <printOptions horizontalCentered="1"/>
  <pageMargins left="0" right="0" top="0.39370078740157483" bottom="0.19685039370078741" header="0" footer="0"/>
  <pageSetup paperSize="9" scale="38" orientation="landscape" blackAndWhite="1" r:id="rId1"/>
  <headerFooter alignWithMargins="0">
    <oddFooter>Sayfa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471"/>
  <sheetViews>
    <sheetView zoomScale="60" zoomScaleNormal="60" workbookViewId="0">
      <pane ySplit="4" topLeftCell="A272" activePane="bottomLeft" state="frozen"/>
      <selection activeCell="J12" sqref="J12"/>
      <selection pane="bottomLeft" activeCell="H311" sqref="H311"/>
    </sheetView>
  </sheetViews>
  <sheetFormatPr defaultRowHeight="0" customHeight="1" zeroHeight="1"/>
  <cols>
    <col min="1" max="1" width="4.140625" style="569" customWidth="1"/>
    <col min="2" max="2" width="14" style="18" customWidth="1"/>
    <col min="3" max="3" width="14.42578125" style="569" customWidth="1"/>
    <col min="4" max="4" width="18.42578125" style="570" customWidth="1"/>
    <col min="5" max="5" width="29.5703125" style="571" customWidth="1"/>
    <col min="6" max="6" width="8.42578125" style="569" customWidth="1"/>
    <col min="7" max="7" width="20.28515625" style="569" customWidth="1"/>
    <col min="8" max="8" width="22.140625" style="569" customWidth="1"/>
    <col min="9" max="10" width="15" style="574" customWidth="1"/>
    <col min="11" max="11" width="15" style="572" customWidth="1"/>
    <col min="12" max="12" width="15" style="573" customWidth="1"/>
    <col min="13" max="13" width="5.7109375" style="569" customWidth="1"/>
    <col min="14" max="14" width="5.5703125" style="569" customWidth="1"/>
    <col min="15" max="15" width="6" style="18" customWidth="1"/>
    <col min="16" max="16" width="6.28515625" style="18" customWidth="1"/>
    <col min="17" max="17" width="5.7109375" style="18" customWidth="1"/>
    <col min="18" max="18" width="5.5703125" style="18" customWidth="1"/>
    <col min="19" max="19" width="6" style="18" customWidth="1"/>
    <col min="20" max="20" width="20" style="18" customWidth="1"/>
  </cols>
  <sheetData>
    <row r="1" spans="1:20" ht="18">
      <c r="A1" s="2177" t="s">
        <v>1326</v>
      </c>
      <c r="B1" s="2177"/>
      <c r="C1" s="2177"/>
      <c r="D1" s="2177"/>
      <c r="E1" s="2177"/>
      <c r="F1" s="2177"/>
      <c r="G1" s="2177"/>
      <c r="H1" s="2177"/>
      <c r="I1" s="2177"/>
      <c r="J1" s="2177"/>
      <c r="K1" s="2177"/>
      <c r="L1" s="2177"/>
      <c r="M1" s="2177"/>
      <c r="N1" s="2177"/>
      <c r="O1" s="2177"/>
      <c r="P1" s="2177"/>
      <c r="Q1" s="2177"/>
      <c r="R1" s="2177"/>
      <c r="S1" s="2177"/>
      <c r="T1" s="2177"/>
    </row>
    <row r="2" spans="1:20" ht="18.75" thickBot="1">
      <c r="A2" s="403"/>
      <c r="B2" s="451"/>
      <c r="C2" s="403"/>
      <c r="D2" s="452"/>
      <c r="E2" s="2256" t="s">
        <v>138</v>
      </c>
      <c r="F2" s="2256"/>
      <c r="G2" s="2256"/>
      <c r="H2" s="2256"/>
      <c r="I2" s="2256"/>
      <c r="J2" s="2256"/>
      <c r="K2" s="2256"/>
      <c r="L2" s="2256"/>
      <c r="M2" s="2256"/>
      <c r="N2" s="2256"/>
      <c r="O2" s="1844"/>
      <c r="P2" s="1844"/>
      <c r="Q2" s="1844"/>
      <c r="R2" s="1844"/>
      <c r="S2" s="1844"/>
      <c r="T2" s="453"/>
    </row>
    <row r="3" spans="1:20" ht="25.5">
      <c r="A3" s="2181" t="s">
        <v>139</v>
      </c>
      <c r="B3" s="2183" t="s">
        <v>140</v>
      </c>
      <c r="C3" s="2183" t="s">
        <v>141</v>
      </c>
      <c r="D3" s="2187" t="s">
        <v>673</v>
      </c>
      <c r="E3" s="2187"/>
      <c r="F3" s="2183" t="s">
        <v>44</v>
      </c>
      <c r="G3" s="2187" t="s">
        <v>674</v>
      </c>
      <c r="H3" s="2187" t="s">
        <v>675</v>
      </c>
      <c r="I3" s="419" t="s">
        <v>147</v>
      </c>
      <c r="J3" s="419" t="s">
        <v>148</v>
      </c>
      <c r="K3" s="419" t="s">
        <v>149</v>
      </c>
      <c r="L3" s="419" t="s">
        <v>150</v>
      </c>
      <c r="M3" s="2260" t="s">
        <v>161</v>
      </c>
      <c r="N3" s="2260"/>
      <c r="O3" s="2198" t="s">
        <v>2</v>
      </c>
      <c r="P3" s="2198"/>
      <c r="Q3" s="2198"/>
      <c r="R3" s="2198"/>
      <c r="S3" s="2198"/>
      <c r="T3" s="2199"/>
    </row>
    <row r="4" spans="1:20" ht="38.25">
      <c r="A4" s="2257"/>
      <c r="B4" s="2258"/>
      <c r="C4" s="2258"/>
      <c r="D4" s="462" t="s">
        <v>162</v>
      </c>
      <c r="E4" s="1864" t="s">
        <v>676</v>
      </c>
      <c r="F4" s="2258"/>
      <c r="G4" s="2259"/>
      <c r="H4" s="2259"/>
      <c r="I4" s="454" t="s">
        <v>164</v>
      </c>
      <c r="J4" s="626" t="s">
        <v>165</v>
      </c>
      <c r="K4" s="454" t="s">
        <v>165</v>
      </c>
      <c r="L4" s="454" t="s">
        <v>166</v>
      </c>
      <c r="M4" s="463" t="s">
        <v>172</v>
      </c>
      <c r="N4" s="464" t="s">
        <v>173</v>
      </c>
      <c r="O4" s="465" t="s">
        <v>174</v>
      </c>
      <c r="P4" s="466" t="s">
        <v>175</v>
      </c>
      <c r="Q4" s="466" t="s">
        <v>176</v>
      </c>
      <c r="R4" s="466" t="s">
        <v>177</v>
      </c>
      <c r="S4" s="466" t="s">
        <v>178</v>
      </c>
      <c r="T4" s="467" t="s">
        <v>179</v>
      </c>
    </row>
    <row r="5" spans="1:20" ht="12.75" customHeight="1" thickBot="1">
      <c r="A5" s="455"/>
      <c r="B5" s="456"/>
      <c r="C5" s="457"/>
      <c r="D5" s="458"/>
      <c r="E5" s="459"/>
      <c r="F5" s="457"/>
      <c r="G5" s="457"/>
      <c r="H5" s="457"/>
      <c r="I5" s="460"/>
      <c r="J5" s="460"/>
      <c r="K5" s="460"/>
      <c r="L5" s="460"/>
      <c r="M5" s="457"/>
      <c r="N5" s="457"/>
      <c r="O5" s="456"/>
      <c r="P5" s="456"/>
      <c r="Q5" s="456"/>
      <c r="R5" s="456"/>
      <c r="S5" s="456"/>
      <c r="T5" s="461"/>
    </row>
    <row r="6" spans="1:20" s="26" customFormat="1" ht="19.5" customHeight="1">
      <c r="A6" s="1993" t="s">
        <v>180</v>
      </c>
      <c r="B6" s="1994" t="s">
        <v>181</v>
      </c>
      <c r="C6" s="1994" t="s">
        <v>182</v>
      </c>
      <c r="D6" s="1608" t="s">
        <v>1327</v>
      </c>
      <c r="E6" s="1630" t="s">
        <v>1328</v>
      </c>
      <c r="F6" s="1631">
        <v>24</v>
      </c>
      <c r="G6" s="1604" t="s">
        <v>725</v>
      </c>
      <c r="H6" s="666" t="s">
        <v>678</v>
      </c>
      <c r="I6" s="1862">
        <v>6550</v>
      </c>
      <c r="J6" s="1862">
        <v>6550</v>
      </c>
      <c r="K6" s="1707">
        <v>6550</v>
      </c>
      <c r="L6" s="1708">
        <f t="shared" ref="L6:L14" si="0">I6-K6</f>
        <v>0</v>
      </c>
      <c r="M6" s="1214">
        <v>100</v>
      </c>
      <c r="N6" s="1214">
        <v>100</v>
      </c>
      <c r="O6" s="1214">
        <v>1</v>
      </c>
      <c r="P6" s="1214"/>
      <c r="Q6" s="1214"/>
      <c r="R6" s="1214"/>
      <c r="S6" s="1214"/>
      <c r="T6" s="1322"/>
    </row>
    <row r="7" spans="1:20" s="26" customFormat="1" ht="27" customHeight="1">
      <c r="A7" s="1856" t="s">
        <v>180</v>
      </c>
      <c r="B7" s="1923" t="s">
        <v>181</v>
      </c>
      <c r="C7" s="1923" t="s">
        <v>199</v>
      </c>
      <c r="D7" s="1914" t="s">
        <v>1329</v>
      </c>
      <c r="E7" s="1914" t="s">
        <v>1330</v>
      </c>
      <c r="F7" s="1625">
        <v>27</v>
      </c>
      <c r="G7" s="1884" t="s">
        <v>725</v>
      </c>
      <c r="H7" s="1878" t="s">
        <v>678</v>
      </c>
      <c r="I7" s="1863">
        <v>9000</v>
      </c>
      <c r="J7" s="1248">
        <v>9000</v>
      </c>
      <c r="K7" s="1921">
        <v>9000</v>
      </c>
      <c r="L7" s="1866">
        <f t="shared" si="0"/>
        <v>0</v>
      </c>
      <c r="M7" s="1922">
        <v>100</v>
      </c>
      <c r="N7" s="1922">
        <v>100</v>
      </c>
      <c r="O7" s="1870">
        <v>1</v>
      </c>
      <c r="P7" s="1871"/>
      <c r="Q7" s="1871"/>
      <c r="R7" s="1871"/>
      <c r="S7" s="1872"/>
      <c r="T7" s="1920"/>
    </row>
    <row r="8" spans="1:20" s="26" customFormat="1" ht="19.5" customHeight="1">
      <c r="A8" s="1856" t="s">
        <v>180</v>
      </c>
      <c r="B8" s="1923" t="s">
        <v>181</v>
      </c>
      <c r="C8" s="1923" t="s">
        <v>199</v>
      </c>
      <c r="D8" s="1914" t="s">
        <v>677</v>
      </c>
      <c r="E8" s="1914" t="s">
        <v>1331</v>
      </c>
      <c r="F8" s="1625">
        <v>11</v>
      </c>
      <c r="G8" s="1884" t="s">
        <v>76</v>
      </c>
      <c r="H8" s="1878" t="s">
        <v>738</v>
      </c>
      <c r="I8" s="1863">
        <v>38667.199999999997</v>
      </c>
      <c r="J8" s="1248">
        <v>38667.199999999997</v>
      </c>
      <c r="K8" s="1921">
        <v>38667.199999999997</v>
      </c>
      <c r="L8" s="1866">
        <f t="shared" si="0"/>
        <v>0</v>
      </c>
      <c r="M8" s="1922">
        <v>100</v>
      </c>
      <c r="N8" s="1922">
        <v>100</v>
      </c>
      <c r="O8" s="1872">
        <v>1</v>
      </c>
      <c r="P8" s="1872"/>
      <c r="Q8" s="1872"/>
      <c r="R8" s="1872"/>
      <c r="S8" s="1872"/>
      <c r="T8" s="1920"/>
    </row>
    <row r="9" spans="1:20" s="26" customFormat="1" ht="19.5" customHeight="1">
      <c r="A9" s="1856" t="s">
        <v>180</v>
      </c>
      <c r="B9" s="1923" t="s">
        <v>181</v>
      </c>
      <c r="C9" s="1923" t="s">
        <v>199</v>
      </c>
      <c r="D9" s="1914" t="s">
        <v>682</v>
      </c>
      <c r="E9" s="1914" t="s">
        <v>1332</v>
      </c>
      <c r="F9" s="1625">
        <v>21</v>
      </c>
      <c r="G9" s="1884" t="s">
        <v>76</v>
      </c>
      <c r="H9" s="1878" t="s">
        <v>738</v>
      </c>
      <c r="I9" s="1863">
        <v>13409</v>
      </c>
      <c r="J9" s="1863">
        <v>13409</v>
      </c>
      <c r="K9" s="1921">
        <v>13409</v>
      </c>
      <c r="L9" s="1866">
        <f t="shared" si="0"/>
        <v>0</v>
      </c>
      <c r="M9" s="1922">
        <v>100</v>
      </c>
      <c r="N9" s="1922">
        <v>100</v>
      </c>
      <c r="O9" s="1872">
        <v>1</v>
      </c>
      <c r="P9" s="1872"/>
      <c r="Q9" s="1871"/>
      <c r="R9" s="1871"/>
      <c r="S9" s="1872"/>
      <c r="T9" s="1920"/>
    </row>
    <row r="10" spans="1:20" s="26" customFormat="1" ht="19.5" customHeight="1">
      <c r="A10" s="2209" t="s">
        <v>180</v>
      </c>
      <c r="B10" s="2404" t="s">
        <v>181</v>
      </c>
      <c r="C10" s="2404" t="s">
        <v>199</v>
      </c>
      <c r="D10" s="2398" t="s">
        <v>454</v>
      </c>
      <c r="E10" s="1633" t="s">
        <v>1333</v>
      </c>
      <c r="F10" s="1626">
        <v>41</v>
      </c>
      <c r="G10" s="2231" t="s">
        <v>725</v>
      </c>
      <c r="H10" s="1878" t="s">
        <v>678</v>
      </c>
      <c r="I10" s="2214">
        <v>19500.23</v>
      </c>
      <c r="J10" s="2214">
        <v>19500.23</v>
      </c>
      <c r="K10" s="2439">
        <v>19500.23</v>
      </c>
      <c r="L10" s="2249">
        <f t="shared" si="0"/>
        <v>0</v>
      </c>
      <c r="M10" s="2443">
        <v>100</v>
      </c>
      <c r="N10" s="2443">
        <v>100</v>
      </c>
      <c r="O10" s="2253">
        <v>1</v>
      </c>
      <c r="P10" s="2243"/>
      <c r="Q10" s="2243"/>
      <c r="R10" s="2243"/>
      <c r="S10" s="2243"/>
      <c r="T10" s="2444"/>
    </row>
    <row r="11" spans="1:20" s="26" customFormat="1" ht="19.5" customHeight="1">
      <c r="A11" s="2209"/>
      <c r="B11" s="2404"/>
      <c r="C11" s="2404"/>
      <c r="D11" s="2398"/>
      <c r="E11" s="1633" t="s">
        <v>1334</v>
      </c>
      <c r="F11" s="1626">
        <v>35</v>
      </c>
      <c r="G11" s="2231"/>
      <c r="H11" s="1878" t="s">
        <v>678</v>
      </c>
      <c r="I11" s="2214"/>
      <c r="J11" s="2214"/>
      <c r="K11" s="2439"/>
      <c r="L11" s="2249">
        <f t="shared" si="0"/>
        <v>0</v>
      </c>
      <c r="M11" s="2443"/>
      <c r="N11" s="2443"/>
      <c r="O11" s="2253"/>
      <c r="P11" s="2243"/>
      <c r="Q11" s="2243"/>
      <c r="R11" s="2243"/>
      <c r="S11" s="2243"/>
      <c r="T11" s="2444"/>
    </row>
    <row r="12" spans="1:20" s="26" customFormat="1" ht="19.5" customHeight="1">
      <c r="A12" s="2209"/>
      <c r="B12" s="2404"/>
      <c r="C12" s="2404"/>
      <c r="D12" s="2398"/>
      <c r="E12" s="1914" t="s">
        <v>1335</v>
      </c>
      <c r="F12" s="1625">
        <v>8</v>
      </c>
      <c r="G12" s="2231"/>
      <c r="H12" s="1878" t="s">
        <v>678</v>
      </c>
      <c r="I12" s="2214"/>
      <c r="J12" s="2214"/>
      <c r="K12" s="2439"/>
      <c r="L12" s="2249">
        <f t="shared" si="0"/>
        <v>0</v>
      </c>
      <c r="M12" s="2443"/>
      <c r="N12" s="2443"/>
      <c r="O12" s="2253"/>
      <c r="P12" s="2243"/>
      <c r="Q12" s="2243"/>
      <c r="R12" s="2243"/>
      <c r="S12" s="2243"/>
      <c r="T12" s="2444"/>
    </row>
    <row r="13" spans="1:20" s="26" customFormat="1" ht="19.5" customHeight="1">
      <c r="A13" s="2209"/>
      <c r="B13" s="2404"/>
      <c r="C13" s="2404"/>
      <c r="D13" s="2398"/>
      <c r="E13" s="1633" t="s">
        <v>1336</v>
      </c>
      <c r="F13" s="1626">
        <v>19</v>
      </c>
      <c r="G13" s="2231"/>
      <c r="H13" s="1878" t="s">
        <v>678</v>
      </c>
      <c r="I13" s="2214"/>
      <c r="J13" s="2214"/>
      <c r="K13" s="2439"/>
      <c r="L13" s="2249">
        <f t="shared" si="0"/>
        <v>0</v>
      </c>
      <c r="M13" s="2443"/>
      <c r="N13" s="2443"/>
      <c r="O13" s="2253"/>
      <c r="P13" s="2243"/>
      <c r="Q13" s="2243"/>
      <c r="R13" s="2243"/>
      <c r="S13" s="2243"/>
      <c r="T13" s="2444"/>
    </row>
    <row r="14" spans="1:20" s="26" customFormat="1" ht="19.5" customHeight="1">
      <c r="A14" s="1875" t="s">
        <v>180</v>
      </c>
      <c r="B14" s="1887" t="s">
        <v>181</v>
      </c>
      <c r="C14" s="1887" t="s">
        <v>210</v>
      </c>
      <c r="D14" s="1915" t="s">
        <v>1337</v>
      </c>
      <c r="E14" s="1640" t="s">
        <v>1337</v>
      </c>
      <c r="F14" s="1627">
        <v>32</v>
      </c>
      <c r="G14" s="1918" t="s">
        <v>725</v>
      </c>
      <c r="H14" s="1260" t="s">
        <v>678</v>
      </c>
      <c r="I14" s="1863">
        <v>5000</v>
      </c>
      <c r="J14" s="1919">
        <v>5000</v>
      </c>
      <c r="K14" s="1879">
        <v>5000</v>
      </c>
      <c r="L14" s="1880">
        <f t="shared" si="0"/>
        <v>0</v>
      </c>
      <c r="M14" s="1881">
        <v>100</v>
      </c>
      <c r="N14" s="1881">
        <v>100</v>
      </c>
      <c r="O14" s="1881">
        <v>1</v>
      </c>
      <c r="P14" s="1881"/>
      <c r="Q14" s="1881"/>
      <c r="R14" s="1881"/>
      <c r="S14" s="1881"/>
      <c r="T14" s="1882"/>
    </row>
    <row r="15" spans="1:20" s="26" customFormat="1" ht="19.5" customHeight="1">
      <c r="A15" s="1875" t="s">
        <v>180</v>
      </c>
      <c r="B15" s="1887" t="s">
        <v>181</v>
      </c>
      <c r="C15" s="1887" t="s">
        <v>210</v>
      </c>
      <c r="D15" s="1915" t="s">
        <v>1338</v>
      </c>
      <c r="E15" s="1640" t="s">
        <v>1338</v>
      </c>
      <c r="F15" s="1627">
        <v>62</v>
      </c>
      <c r="G15" s="1918" t="s">
        <v>725</v>
      </c>
      <c r="H15" s="1260" t="s">
        <v>678</v>
      </c>
      <c r="I15" s="1863">
        <v>5000</v>
      </c>
      <c r="J15" s="1863">
        <v>5000</v>
      </c>
      <c r="K15" s="1879">
        <v>5000</v>
      </c>
      <c r="L15" s="1880">
        <v>0</v>
      </c>
      <c r="M15" s="1881">
        <v>100</v>
      </c>
      <c r="N15" s="1881">
        <v>100</v>
      </c>
      <c r="O15" s="1881">
        <v>1</v>
      </c>
      <c r="P15" s="1881"/>
      <c r="Q15" s="1881"/>
      <c r="R15" s="1881"/>
      <c r="S15" s="1881"/>
      <c r="T15" s="1882"/>
    </row>
    <row r="16" spans="1:20" s="26" customFormat="1" ht="19.5" customHeight="1">
      <c r="A16" s="1875" t="s">
        <v>180</v>
      </c>
      <c r="B16" s="1887" t="s">
        <v>181</v>
      </c>
      <c r="C16" s="1887" t="s">
        <v>210</v>
      </c>
      <c r="D16" s="1915" t="s">
        <v>1339</v>
      </c>
      <c r="E16" s="1640" t="s">
        <v>1339</v>
      </c>
      <c r="F16" s="1627">
        <v>31</v>
      </c>
      <c r="G16" s="1918" t="s">
        <v>725</v>
      </c>
      <c r="H16" s="1260" t="s">
        <v>678</v>
      </c>
      <c r="I16" s="1863">
        <v>5000</v>
      </c>
      <c r="J16" s="1863">
        <v>5000</v>
      </c>
      <c r="K16" s="1879">
        <v>5000</v>
      </c>
      <c r="L16" s="1880">
        <f t="shared" ref="L16:L21" si="1">I16-K16</f>
        <v>0</v>
      </c>
      <c r="M16" s="1881">
        <v>100</v>
      </c>
      <c r="N16" s="1881">
        <v>100</v>
      </c>
      <c r="O16" s="1881">
        <v>1</v>
      </c>
      <c r="P16" s="1881"/>
      <c r="Q16" s="1881"/>
      <c r="R16" s="1881"/>
      <c r="S16" s="1881"/>
      <c r="T16" s="1882"/>
    </row>
    <row r="17" spans="1:20" s="26" customFormat="1" ht="19.5" customHeight="1">
      <c r="A17" s="1875" t="s">
        <v>180</v>
      </c>
      <c r="B17" s="1887" t="s">
        <v>181</v>
      </c>
      <c r="C17" s="1887" t="s">
        <v>210</v>
      </c>
      <c r="D17" s="1915" t="s">
        <v>1340</v>
      </c>
      <c r="E17" s="1640" t="s">
        <v>1340</v>
      </c>
      <c r="F17" s="1627">
        <v>36</v>
      </c>
      <c r="G17" s="1918" t="s">
        <v>725</v>
      </c>
      <c r="H17" s="1260" t="s">
        <v>678</v>
      </c>
      <c r="I17" s="1863">
        <v>5000</v>
      </c>
      <c r="J17" s="1919">
        <v>5000</v>
      </c>
      <c r="K17" s="1879">
        <v>5000</v>
      </c>
      <c r="L17" s="1880">
        <f t="shared" si="1"/>
        <v>0</v>
      </c>
      <c r="M17" s="1881">
        <v>100</v>
      </c>
      <c r="N17" s="1881">
        <v>100</v>
      </c>
      <c r="O17" s="1881">
        <v>1</v>
      </c>
      <c r="P17" s="1881"/>
      <c r="Q17" s="1881"/>
      <c r="R17" s="1881"/>
      <c r="S17" s="1881"/>
      <c r="T17" s="1882"/>
    </row>
    <row r="18" spans="1:20" s="26" customFormat="1" ht="19.5" customHeight="1">
      <c r="A18" s="1875" t="s">
        <v>180</v>
      </c>
      <c r="B18" s="1887" t="s">
        <v>181</v>
      </c>
      <c r="C18" s="1887" t="s">
        <v>210</v>
      </c>
      <c r="D18" s="1915" t="s">
        <v>1341</v>
      </c>
      <c r="E18" s="1915" t="s">
        <v>770</v>
      </c>
      <c r="F18" s="1892">
        <v>13</v>
      </c>
      <c r="G18" s="1918" t="s">
        <v>725</v>
      </c>
      <c r="H18" s="1260" t="s">
        <v>678</v>
      </c>
      <c r="I18" s="1863">
        <v>5000</v>
      </c>
      <c r="J18" s="1863">
        <v>5000</v>
      </c>
      <c r="K18" s="1879">
        <v>5000</v>
      </c>
      <c r="L18" s="1880">
        <f t="shared" si="1"/>
        <v>0</v>
      </c>
      <c r="M18" s="1881">
        <v>100</v>
      </c>
      <c r="N18" s="1881">
        <v>100</v>
      </c>
      <c r="O18" s="1881">
        <v>1</v>
      </c>
      <c r="P18" s="1881"/>
      <c r="Q18" s="1881"/>
      <c r="R18" s="1881"/>
      <c r="S18" s="1881"/>
      <c r="T18" s="1882"/>
    </row>
    <row r="19" spans="1:20" s="26" customFormat="1" ht="19.5" customHeight="1">
      <c r="A19" s="1875" t="s">
        <v>180</v>
      </c>
      <c r="B19" s="1887" t="s">
        <v>181</v>
      </c>
      <c r="C19" s="1887" t="s">
        <v>210</v>
      </c>
      <c r="D19" s="1915" t="s">
        <v>1342</v>
      </c>
      <c r="E19" s="1640" t="s">
        <v>1342</v>
      </c>
      <c r="F19" s="1627">
        <v>26</v>
      </c>
      <c r="G19" s="1918" t="s">
        <v>725</v>
      </c>
      <c r="H19" s="1260" t="s">
        <v>678</v>
      </c>
      <c r="I19" s="1863">
        <v>45000</v>
      </c>
      <c r="J19" s="1863">
        <v>45000</v>
      </c>
      <c r="K19" s="1879">
        <v>45000</v>
      </c>
      <c r="L19" s="1880">
        <f t="shared" si="1"/>
        <v>0</v>
      </c>
      <c r="M19" s="1881">
        <v>100</v>
      </c>
      <c r="N19" s="1881">
        <v>100</v>
      </c>
      <c r="O19" s="1881">
        <v>1</v>
      </c>
      <c r="P19" s="1881"/>
      <c r="Q19" s="1881"/>
      <c r="R19" s="1881"/>
      <c r="S19" s="1881"/>
      <c r="T19" s="1882"/>
    </row>
    <row r="20" spans="1:20" s="26" customFormat="1" ht="19.5" customHeight="1">
      <c r="A20" s="1875" t="s">
        <v>180</v>
      </c>
      <c r="B20" s="1887" t="s">
        <v>181</v>
      </c>
      <c r="C20" s="1887" t="s">
        <v>210</v>
      </c>
      <c r="D20" s="1915" t="s">
        <v>1343</v>
      </c>
      <c r="E20" s="1640" t="s">
        <v>1343</v>
      </c>
      <c r="F20" s="1627">
        <v>9</v>
      </c>
      <c r="G20" s="1918" t="s">
        <v>725</v>
      </c>
      <c r="H20" s="1260" t="s">
        <v>678</v>
      </c>
      <c r="I20" s="1863">
        <v>20000</v>
      </c>
      <c r="J20" s="1863">
        <v>20000</v>
      </c>
      <c r="K20" s="1879">
        <v>20000</v>
      </c>
      <c r="L20" s="1880">
        <f t="shared" si="1"/>
        <v>0</v>
      </c>
      <c r="M20" s="1881">
        <v>100</v>
      </c>
      <c r="N20" s="1881">
        <v>100</v>
      </c>
      <c r="O20" s="1881">
        <v>1</v>
      </c>
      <c r="P20" s="1881"/>
      <c r="Q20" s="1881"/>
      <c r="R20" s="1881"/>
      <c r="S20" s="1881"/>
      <c r="T20" s="1882"/>
    </row>
    <row r="21" spans="1:20" s="26" customFormat="1" ht="18.95" customHeight="1">
      <c r="A21" s="2218" t="s">
        <v>1344</v>
      </c>
      <c r="B21" s="2219" t="s">
        <v>181</v>
      </c>
      <c r="C21" s="2219" t="s">
        <v>210</v>
      </c>
      <c r="D21" s="2386" t="s">
        <v>1345</v>
      </c>
      <c r="E21" s="1640" t="s">
        <v>1346</v>
      </c>
      <c r="F21" s="1627">
        <v>51</v>
      </c>
      <c r="G21" s="2445" t="s">
        <v>76</v>
      </c>
      <c r="H21" s="1260" t="s">
        <v>678</v>
      </c>
      <c r="I21" s="2214">
        <v>300000</v>
      </c>
      <c r="J21" s="2446">
        <v>300000</v>
      </c>
      <c r="K21" s="2240">
        <v>300000</v>
      </c>
      <c r="L21" s="2241">
        <f t="shared" si="1"/>
        <v>0</v>
      </c>
      <c r="M21" s="2406">
        <v>100</v>
      </c>
      <c r="N21" s="2236">
        <v>100</v>
      </c>
      <c r="O21" s="2236">
        <v>1</v>
      </c>
      <c r="P21" s="2236"/>
      <c r="Q21" s="2236"/>
      <c r="R21" s="2236"/>
      <c r="S21" s="2236"/>
      <c r="T21" s="2447"/>
    </row>
    <row r="22" spans="1:20" s="26" customFormat="1" ht="18.95" customHeight="1">
      <c r="A22" s="2218"/>
      <c r="B22" s="2219"/>
      <c r="C22" s="2219"/>
      <c r="D22" s="2386"/>
      <c r="E22" s="1915" t="s">
        <v>1347</v>
      </c>
      <c r="F22" s="1892">
        <v>42</v>
      </c>
      <c r="G22" s="2445"/>
      <c r="H22" s="1260" t="s">
        <v>678</v>
      </c>
      <c r="I22" s="2214"/>
      <c r="J22" s="2221"/>
      <c r="K22" s="2240"/>
      <c r="L22" s="2241"/>
      <c r="M22" s="2406"/>
      <c r="N22" s="2236"/>
      <c r="O22" s="2236"/>
      <c r="P22" s="2236"/>
      <c r="Q22" s="2236"/>
      <c r="R22" s="2236"/>
      <c r="S22" s="2236"/>
      <c r="T22" s="2447"/>
    </row>
    <row r="23" spans="1:20" s="26" customFormat="1" ht="18.95" customHeight="1">
      <c r="A23" s="2218"/>
      <c r="B23" s="2219"/>
      <c r="C23" s="2219"/>
      <c r="D23" s="2386"/>
      <c r="E23" s="1640" t="s">
        <v>1348</v>
      </c>
      <c r="F23" s="1627">
        <v>56</v>
      </c>
      <c r="G23" s="2445"/>
      <c r="H23" s="1260" t="s">
        <v>678</v>
      </c>
      <c r="I23" s="2214"/>
      <c r="J23" s="2221"/>
      <c r="K23" s="2240"/>
      <c r="L23" s="2241"/>
      <c r="M23" s="2406"/>
      <c r="N23" s="2236"/>
      <c r="O23" s="2236"/>
      <c r="P23" s="2236"/>
      <c r="Q23" s="2236"/>
      <c r="R23" s="2236"/>
      <c r="S23" s="2236"/>
      <c r="T23" s="2447"/>
    </row>
    <row r="24" spans="1:20" s="26" customFormat="1" ht="18.95" customHeight="1">
      <c r="A24" s="2218"/>
      <c r="B24" s="2219"/>
      <c r="C24" s="2219"/>
      <c r="D24" s="2386"/>
      <c r="E24" s="1915" t="s">
        <v>1349</v>
      </c>
      <c r="F24" s="1892">
        <v>8</v>
      </c>
      <c r="G24" s="2445"/>
      <c r="H24" s="1260" t="s">
        <v>738</v>
      </c>
      <c r="I24" s="2214"/>
      <c r="J24" s="2221"/>
      <c r="K24" s="2240"/>
      <c r="L24" s="2241"/>
      <c r="M24" s="2406"/>
      <c r="N24" s="2236"/>
      <c r="O24" s="2236"/>
      <c r="P24" s="2236"/>
      <c r="Q24" s="2236"/>
      <c r="R24" s="2236"/>
      <c r="S24" s="2236"/>
      <c r="T24" s="2447"/>
    </row>
    <row r="25" spans="1:20" s="26" customFormat="1" ht="18.95" customHeight="1">
      <c r="A25" s="2218"/>
      <c r="B25" s="2219"/>
      <c r="C25" s="2219"/>
      <c r="D25" s="2386"/>
      <c r="E25" s="1915" t="s">
        <v>1350</v>
      </c>
      <c r="F25" s="1892">
        <v>13</v>
      </c>
      <c r="G25" s="2445"/>
      <c r="H25" s="1260" t="s">
        <v>678</v>
      </c>
      <c r="I25" s="2214"/>
      <c r="J25" s="2221"/>
      <c r="K25" s="2240"/>
      <c r="L25" s="2241"/>
      <c r="M25" s="2406"/>
      <c r="N25" s="2236"/>
      <c r="O25" s="2236"/>
      <c r="P25" s="2236"/>
      <c r="Q25" s="2236"/>
      <c r="R25" s="2236"/>
      <c r="S25" s="2236"/>
      <c r="T25" s="2447"/>
    </row>
    <row r="26" spans="1:20" s="26" customFormat="1" ht="18.95" customHeight="1">
      <c r="A26" s="2218"/>
      <c r="B26" s="2219"/>
      <c r="C26" s="2219"/>
      <c r="D26" s="2386"/>
      <c r="E26" s="1915" t="s">
        <v>1112</v>
      </c>
      <c r="F26" s="1892">
        <v>16</v>
      </c>
      <c r="G26" s="2445"/>
      <c r="H26" s="1260" t="s">
        <v>678</v>
      </c>
      <c r="I26" s="2214"/>
      <c r="J26" s="2221"/>
      <c r="K26" s="2240"/>
      <c r="L26" s="2241"/>
      <c r="M26" s="2406"/>
      <c r="N26" s="2236"/>
      <c r="O26" s="2236"/>
      <c r="P26" s="2236"/>
      <c r="Q26" s="2236"/>
      <c r="R26" s="2236"/>
      <c r="S26" s="2236"/>
      <c r="T26" s="2447"/>
    </row>
    <row r="27" spans="1:20" s="26" customFormat="1" ht="18.95" customHeight="1">
      <c r="A27" s="2218"/>
      <c r="B27" s="2219"/>
      <c r="C27" s="2219"/>
      <c r="D27" s="2386"/>
      <c r="E27" s="1640" t="s">
        <v>1351</v>
      </c>
      <c r="F27" s="1627">
        <v>65</v>
      </c>
      <c r="G27" s="2445"/>
      <c r="H27" s="1260" t="s">
        <v>678</v>
      </c>
      <c r="I27" s="2214"/>
      <c r="J27" s="2221"/>
      <c r="K27" s="2240"/>
      <c r="L27" s="2241"/>
      <c r="M27" s="2406"/>
      <c r="N27" s="2236"/>
      <c r="O27" s="2236"/>
      <c r="P27" s="2236"/>
      <c r="Q27" s="2236"/>
      <c r="R27" s="2236"/>
      <c r="S27" s="2236"/>
      <c r="T27" s="2447"/>
    </row>
    <row r="28" spans="1:20" s="26" customFormat="1" ht="18.95" customHeight="1">
      <c r="A28" s="2218"/>
      <c r="B28" s="2219"/>
      <c r="C28" s="2219"/>
      <c r="D28" s="2386"/>
      <c r="E28" s="1915" t="s">
        <v>1352</v>
      </c>
      <c r="F28" s="1892">
        <v>19</v>
      </c>
      <c r="G28" s="2445"/>
      <c r="H28" s="1260" t="s">
        <v>678</v>
      </c>
      <c r="I28" s="2214"/>
      <c r="J28" s="2221"/>
      <c r="K28" s="2240"/>
      <c r="L28" s="2241"/>
      <c r="M28" s="2406"/>
      <c r="N28" s="2236"/>
      <c r="O28" s="2236"/>
      <c r="P28" s="2236"/>
      <c r="Q28" s="2236"/>
      <c r="R28" s="2236"/>
      <c r="S28" s="2236"/>
      <c r="T28" s="2447"/>
    </row>
    <row r="29" spans="1:20" s="26" customFormat="1" ht="18.95" customHeight="1">
      <c r="A29" s="2218"/>
      <c r="B29" s="2219"/>
      <c r="C29" s="2219"/>
      <c r="D29" s="2386"/>
      <c r="E29" s="1915" t="s">
        <v>1353</v>
      </c>
      <c r="F29" s="1892">
        <v>23</v>
      </c>
      <c r="G29" s="2445"/>
      <c r="H29" s="1260" t="s">
        <v>678</v>
      </c>
      <c r="I29" s="2214"/>
      <c r="J29" s="2221"/>
      <c r="K29" s="2240"/>
      <c r="L29" s="2241"/>
      <c r="M29" s="2406"/>
      <c r="N29" s="2236"/>
      <c r="O29" s="2236"/>
      <c r="P29" s="2236"/>
      <c r="Q29" s="2236"/>
      <c r="R29" s="2236"/>
      <c r="S29" s="2236"/>
      <c r="T29" s="2447"/>
    </row>
    <row r="30" spans="1:20" s="26" customFormat="1" ht="18.95" customHeight="1">
      <c r="A30" s="2218"/>
      <c r="B30" s="2219"/>
      <c r="C30" s="2219"/>
      <c r="D30" s="2386"/>
      <c r="E30" s="1915" t="s">
        <v>1354</v>
      </c>
      <c r="F30" s="1892">
        <v>44</v>
      </c>
      <c r="G30" s="2445"/>
      <c r="H30" s="1260" t="s">
        <v>678</v>
      </c>
      <c r="I30" s="2214"/>
      <c r="J30" s="2221"/>
      <c r="K30" s="2240"/>
      <c r="L30" s="2241"/>
      <c r="M30" s="2406"/>
      <c r="N30" s="2236"/>
      <c r="O30" s="2236"/>
      <c r="P30" s="2236"/>
      <c r="Q30" s="2236"/>
      <c r="R30" s="2236"/>
      <c r="S30" s="2236"/>
      <c r="T30" s="2447"/>
    </row>
    <row r="31" spans="1:20" s="26" customFormat="1" ht="18.95" customHeight="1">
      <c r="A31" s="2218"/>
      <c r="B31" s="2219"/>
      <c r="C31" s="2219"/>
      <c r="D31" s="2386"/>
      <c r="E31" s="1640" t="s">
        <v>1355</v>
      </c>
      <c r="F31" s="1628">
        <v>68</v>
      </c>
      <c r="G31" s="2445"/>
      <c r="H31" s="1260" t="s">
        <v>678</v>
      </c>
      <c r="I31" s="2214"/>
      <c r="J31" s="2221"/>
      <c r="K31" s="2240"/>
      <c r="L31" s="2241"/>
      <c r="M31" s="2406"/>
      <c r="N31" s="2236"/>
      <c r="O31" s="2236"/>
      <c r="P31" s="2236"/>
      <c r="Q31" s="2236"/>
      <c r="R31" s="2236"/>
      <c r="S31" s="2236"/>
      <c r="T31" s="2447"/>
    </row>
    <row r="32" spans="1:20" s="26" customFormat="1" ht="18.95" customHeight="1">
      <c r="A32" s="2218"/>
      <c r="B32" s="2219"/>
      <c r="C32" s="2219"/>
      <c r="D32" s="2386"/>
      <c r="E32" s="1640" t="s">
        <v>1356</v>
      </c>
      <c r="F32" s="1628">
        <v>85</v>
      </c>
      <c r="G32" s="2445"/>
      <c r="H32" s="1260" t="s">
        <v>678</v>
      </c>
      <c r="I32" s="2214"/>
      <c r="J32" s="2221"/>
      <c r="K32" s="2240"/>
      <c r="L32" s="2241"/>
      <c r="M32" s="2406"/>
      <c r="N32" s="2236"/>
      <c r="O32" s="2236"/>
      <c r="P32" s="2236"/>
      <c r="Q32" s="2236"/>
      <c r="R32" s="2236"/>
      <c r="S32" s="2236"/>
      <c r="T32" s="2447"/>
    </row>
    <row r="33" spans="1:20" s="26" customFormat="1" ht="18.95" customHeight="1">
      <c r="A33" s="2218"/>
      <c r="B33" s="2219"/>
      <c r="C33" s="2219"/>
      <c r="D33" s="2386"/>
      <c r="E33" s="1640" t="s">
        <v>1357</v>
      </c>
      <c r="F33" s="1628">
        <v>20</v>
      </c>
      <c r="G33" s="2445"/>
      <c r="H33" s="1260" t="s">
        <v>678</v>
      </c>
      <c r="I33" s="2214"/>
      <c r="J33" s="2221"/>
      <c r="K33" s="2240"/>
      <c r="L33" s="2241"/>
      <c r="M33" s="2406"/>
      <c r="N33" s="2236"/>
      <c r="O33" s="2236"/>
      <c r="P33" s="2236"/>
      <c r="Q33" s="2236"/>
      <c r="R33" s="2236"/>
      <c r="S33" s="2236"/>
      <c r="T33" s="2447"/>
    </row>
    <row r="34" spans="1:20" s="26" customFormat="1" ht="18.95" customHeight="1">
      <c r="A34" s="2218"/>
      <c r="B34" s="2219"/>
      <c r="C34" s="2219"/>
      <c r="D34" s="2386"/>
      <c r="E34" s="1915" t="s">
        <v>1358</v>
      </c>
      <c r="F34" s="1629">
        <v>13</v>
      </c>
      <c r="G34" s="2445"/>
      <c r="H34" s="1260" t="s">
        <v>678</v>
      </c>
      <c r="I34" s="2214"/>
      <c r="J34" s="2221"/>
      <c r="K34" s="2240"/>
      <c r="L34" s="2241"/>
      <c r="M34" s="2406"/>
      <c r="N34" s="2236"/>
      <c r="O34" s="2236"/>
      <c r="P34" s="2236"/>
      <c r="Q34" s="2236"/>
      <c r="R34" s="2236"/>
      <c r="S34" s="2236"/>
      <c r="T34" s="2447"/>
    </row>
    <row r="35" spans="1:20" s="26" customFormat="1" ht="18.95" customHeight="1">
      <c r="A35" s="2218"/>
      <c r="B35" s="2219"/>
      <c r="C35" s="2219"/>
      <c r="D35" s="2386"/>
      <c r="E35" s="1640" t="s">
        <v>1359</v>
      </c>
      <c r="F35" s="1627">
        <v>54</v>
      </c>
      <c r="G35" s="2445"/>
      <c r="H35" s="1260" t="s">
        <v>678</v>
      </c>
      <c r="I35" s="2214"/>
      <c r="J35" s="2221"/>
      <c r="K35" s="2240"/>
      <c r="L35" s="2241"/>
      <c r="M35" s="2406"/>
      <c r="N35" s="2236"/>
      <c r="O35" s="2236"/>
      <c r="P35" s="2236"/>
      <c r="Q35" s="2236"/>
      <c r="R35" s="2236"/>
      <c r="S35" s="2236"/>
      <c r="T35" s="2447"/>
    </row>
    <row r="36" spans="1:20" s="26" customFormat="1" ht="18.95" customHeight="1">
      <c r="A36" s="2218"/>
      <c r="B36" s="2219"/>
      <c r="C36" s="2219"/>
      <c r="D36" s="2386"/>
      <c r="E36" s="1915" t="s">
        <v>1360</v>
      </c>
      <c r="F36" s="1892">
        <v>43</v>
      </c>
      <c r="G36" s="2445"/>
      <c r="H36" s="1260" t="s">
        <v>678</v>
      </c>
      <c r="I36" s="2214"/>
      <c r="J36" s="2221"/>
      <c r="K36" s="2240"/>
      <c r="L36" s="2241"/>
      <c r="M36" s="2406"/>
      <c r="N36" s="2236"/>
      <c r="O36" s="2236"/>
      <c r="P36" s="2236"/>
      <c r="Q36" s="2236"/>
      <c r="R36" s="2236"/>
      <c r="S36" s="2236"/>
      <c r="T36" s="2447"/>
    </row>
    <row r="37" spans="1:20" s="26" customFormat="1" ht="18.95" customHeight="1">
      <c r="A37" s="2218"/>
      <c r="B37" s="2219"/>
      <c r="C37" s="2219"/>
      <c r="D37" s="2386"/>
      <c r="E37" s="1640" t="s">
        <v>1361</v>
      </c>
      <c r="F37" s="1627">
        <v>42</v>
      </c>
      <c r="G37" s="2445"/>
      <c r="H37" s="1260" t="s">
        <v>678</v>
      </c>
      <c r="I37" s="2214"/>
      <c r="J37" s="2221"/>
      <c r="K37" s="2240"/>
      <c r="L37" s="2241"/>
      <c r="M37" s="2406"/>
      <c r="N37" s="2236"/>
      <c r="O37" s="2236"/>
      <c r="P37" s="2236"/>
      <c r="Q37" s="2236"/>
      <c r="R37" s="2236"/>
      <c r="S37" s="2236"/>
      <c r="T37" s="2447"/>
    </row>
    <row r="38" spans="1:20" s="26" customFormat="1" ht="18.95" customHeight="1">
      <c r="A38" s="2218" t="s">
        <v>180</v>
      </c>
      <c r="B38" s="2219" t="s">
        <v>181</v>
      </c>
      <c r="C38" s="2219" t="s">
        <v>210</v>
      </c>
      <c r="D38" s="2386" t="s">
        <v>454</v>
      </c>
      <c r="E38" s="1640" t="s">
        <v>1362</v>
      </c>
      <c r="F38" s="1627">
        <v>138</v>
      </c>
      <c r="G38" s="2445" t="s">
        <v>725</v>
      </c>
      <c r="H38" s="1260" t="s">
        <v>678</v>
      </c>
      <c r="I38" s="2214">
        <v>141711.20000000001</v>
      </c>
      <c r="J38" s="2214">
        <v>141711.20000000001</v>
      </c>
      <c r="K38" s="2240">
        <v>141711.20000000001</v>
      </c>
      <c r="L38" s="2241">
        <f>I38-K38</f>
        <v>0</v>
      </c>
      <c r="M38" s="2236">
        <v>100</v>
      </c>
      <c r="N38" s="2236">
        <v>100</v>
      </c>
      <c r="O38" s="2236">
        <v>1</v>
      </c>
      <c r="P38" s="2236"/>
      <c r="Q38" s="2236"/>
      <c r="R38" s="2236"/>
      <c r="S38" s="2236"/>
      <c r="T38" s="2447"/>
    </row>
    <row r="39" spans="1:20" s="26" customFormat="1" ht="18.95" customHeight="1">
      <c r="A39" s="2218"/>
      <c r="B39" s="2219"/>
      <c r="C39" s="2219"/>
      <c r="D39" s="2386"/>
      <c r="E39" s="1640" t="s">
        <v>1363</v>
      </c>
      <c r="F39" s="1627">
        <v>107</v>
      </c>
      <c r="G39" s="2445"/>
      <c r="H39" s="1260" t="s">
        <v>678</v>
      </c>
      <c r="I39" s="2214"/>
      <c r="J39" s="2214"/>
      <c r="K39" s="2240"/>
      <c r="L39" s="2241"/>
      <c r="M39" s="2236"/>
      <c r="N39" s="2236"/>
      <c r="O39" s="2236"/>
      <c r="P39" s="2236"/>
      <c r="Q39" s="2236"/>
      <c r="R39" s="2236"/>
      <c r="S39" s="2236"/>
      <c r="T39" s="2447"/>
    </row>
    <row r="40" spans="1:20" s="26" customFormat="1" ht="18.95" customHeight="1">
      <c r="A40" s="2218"/>
      <c r="B40" s="2219"/>
      <c r="C40" s="2219"/>
      <c r="D40" s="2386"/>
      <c r="E40" s="1640" t="s">
        <v>1364</v>
      </c>
      <c r="F40" s="1627">
        <v>167</v>
      </c>
      <c r="G40" s="2445"/>
      <c r="H40" s="1260" t="s">
        <v>678</v>
      </c>
      <c r="I40" s="2214"/>
      <c r="J40" s="2214"/>
      <c r="K40" s="2240"/>
      <c r="L40" s="2241"/>
      <c r="M40" s="2236"/>
      <c r="N40" s="2236"/>
      <c r="O40" s="2236"/>
      <c r="P40" s="2236"/>
      <c r="Q40" s="2236"/>
      <c r="R40" s="2236"/>
      <c r="S40" s="2236"/>
      <c r="T40" s="2447"/>
    </row>
    <row r="41" spans="1:20" s="26" customFormat="1" ht="18.95" customHeight="1">
      <c r="A41" s="2218"/>
      <c r="B41" s="2219"/>
      <c r="C41" s="2219"/>
      <c r="D41" s="2386"/>
      <c r="E41" s="1640" t="s">
        <v>1365</v>
      </c>
      <c r="F41" s="1627">
        <v>798</v>
      </c>
      <c r="G41" s="2445"/>
      <c r="H41" s="1260" t="s">
        <v>678</v>
      </c>
      <c r="I41" s="2214"/>
      <c r="J41" s="2214"/>
      <c r="K41" s="2240"/>
      <c r="L41" s="2241"/>
      <c r="M41" s="2236"/>
      <c r="N41" s="2236"/>
      <c r="O41" s="2236"/>
      <c r="P41" s="2236"/>
      <c r="Q41" s="2236"/>
      <c r="R41" s="2236"/>
      <c r="S41" s="2236"/>
      <c r="T41" s="2447"/>
    </row>
    <row r="42" spans="1:20" s="26" customFormat="1" ht="18.95" customHeight="1">
      <c r="A42" s="2218"/>
      <c r="B42" s="2219"/>
      <c r="C42" s="2219"/>
      <c r="D42" s="2386"/>
      <c r="E42" s="1640" t="s">
        <v>1366</v>
      </c>
      <c r="F42" s="1627">
        <v>131</v>
      </c>
      <c r="G42" s="2445"/>
      <c r="H42" s="1260" t="s">
        <v>678</v>
      </c>
      <c r="I42" s="2214"/>
      <c r="J42" s="2214"/>
      <c r="K42" s="2240"/>
      <c r="L42" s="2241"/>
      <c r="M42" s="2236"/>
      <c r="N42" s="2236"/>
      <c r="O42" s="2236"/>
      <c r="P42" s="2236"/>
      <c r="Q42" s="2236"/>
      <c r="R42" s="2236"/>
      <c r="S42" s="2236"/>
      <c r="T42" s="2447"/>
    </row>
    <row r="43" spans="1:20" s="26" customFormat="1" ht="18.95" customHeight="1">
      <c r="A43" s="2218"/>
      <c r="B43" s="2219"/>
      <c r="C43" s="2219"/>
      <c r="D43" s="2386"/>
      <c r="E43" s="1640" t="s">
        <v>1367</v>
      </c>
      <c r="F43" s="1627">
        <v>125</v>
      </c>
      <c r="G43" s="2445"/>
      <c r="H43" s="1260" t="s">
        <v>678</v>
      </c>
      <c r="I43" s="2214"/>
      <c r="J43" s="2214"/>
      <c r="K43" s="2240"/>
      <c r="L43" s="2241"/>
      <c r="M43" s="2236"/>
      <c r="N43" s="2236"/>
      <c r="O43" s="2236"/>
      <c r="P43" s="2236"/>
      <c r="Q43" s="2236"/>
      <c r="R43" s="2236"/>
      <c r="S43" s="2236"/>
      <c r="T43" s="2447"/>
    </row>
    <row r="44" spans="1:20" s="26" customFormat="1" ht="18.95" customHeight="1">
      <c r="A44" s="2218"/>
      <c r="B44" s="2219"/>
      <c r="C44" s="2219"/>
      <c r="D44" s="2386"/>
      <c r="E44" s="1640" t="s">
        <v>1361</v>
      </c>
      <c r="F44" s="1627">
        <v>142</v>
      </c>
      <c r="G44" s="2445"/>
      <c r="H44" s="1260" t="s">
        <v>678</v>
      </c>
      <c r="I44" s="2214"/>
      <c r="J44" s="2214"/>
      <c r="K44" s="2240"/>
      <c r="L44" s="2241"/>
      <c r="M44" s="2236"/>
      <c r="N44" s="2236"/>
      <c r="O44" s="2236"/>
      <c r="P44" s="2236"/>
      <c r="Q44" s="2236"/>
      <c r="R44" s="2236"/>
      <c r="S44" s="2236"/>
      <c r="T44" s="2447"/>
    </row>
    <row r="45" spans="1:20" s="26" customFormat="1" ht="18.95" customHeight="1">
      <c r="A45" s="2218"/>
      <c r="B45" s="2219"/>
      <c r="C45" s="2219"/>
      <c r="D45" s="2386"/>
      <c r="E45" s="1640" t="s">
        <v>1368</v>
      </c>
      <c r="F45" s="1627">
        <v>92</v>
      </c>
      <c r="G45" s="2445"/>
      <c r="H45" s="1260" t="s">
        <v>678</v>
      </c>
      <c r="I45" s="2214"/>
      <c r="J45" s="2214"/>
      <c r="K45" s="2240"/>
      <c r="L45" s="2241"/>
      <c r="M45" s="2236"/>
      <c r="N45" s="2236"/>
      <c r="O45" s="2236"/>
      <c r="P45" s="2236"/>
      <c r="Q45" s="2236"/>
      <c r="R45" s="2236"/>
      <c r="S45" s="2236"/>
      <c r="T45" s="2447"/>
    </row>
    <row r="46" spans="1:20" s="26" customFormat="1" ht="18.95" customHeight="1">
      <c r="A46" s="2218"/>
      <c r="B46" s="2219"/>
      <c r="C46" s="2219"/>
      <c r="D46" s="2386"/>
      <c r="E46" s="1640" t="s">
        <v>1369</v>
      </c>
      <c r="F46" s="1627">
        <v>29</v>
      </c>
      <c r="G46" s="2445"/>
      <c r="H46" s="1260" t="s">
        <v>678</v>
      </c>
      <c r="I46" s="2214"/>
      <c r="J46" s="2214"/>
      <c r="K46" s="2240"/>
      <c r="L46" s="2241"/>
      <c r="M46" s="2236"/>
      <c r="N46" s="2236"/>
      <c r="O46" s="2236"/>
      <c r="P46" s="2236"/>
      <c r="Q46" s="2236"/>
      <c r="R46" s="2236"/>
      <c r="S46" s="2236"/>
      <c r="T46" s="2447"/>
    </row>
    <row r="47" spans="1:20" s="26" customFormat="1" ht="18.95" customHeight="1">
      <c r="A47" s="2218"/>
      <c r="B47" s="2219"/>
      <c r="C47" s="2219"/>
      <c r="D47" s="2386"/>
      <c r="E47" s="1640" t="s">
        <v>1370</v>
      </c>
      <c r="F47" s="1627">
        <v>57</v>
      </c>
      <c r="G47" s="2445"/>
      <c r="H47" s="1260" t="s">
        <v>678</v>
      </c>
      <c r="I47" s="2214"/>
      <c r="J47" s="2214"/>
      <c r="K47" s="2240"/>
      <c r="L47" s="2241"/>
      <c r="M47" s="2236"/>
      <c r="N47" s="2236"/>
      <c r="O47" s="2236"/>
      <c r="P47" s="2236"/>
      <c r="Q47" s="2236"/>
      <c r="R47" s="2236"/>
      <c r="S47" s="2236"/>
      <c r="T47" s="2447"/>
    </row>
    <row r="48" spans="1:20" s="26" customFormat="1" ht="36" customHeight="1">
      <c r="A48" s="2218"/>
      <c r="B48" s="2219"/>
      <c r="C48" s="2219"/>
      <c r="D48" s="2386"/>
      <c r="E48" s="1640" t="s">
        <v>1371</v>
      </c>
      <c r="F48" s="1627">
        <v>82</v>
      </c>
      <c r="G48" s="2445"/>
      <c r="H48" s="1260" t="s">
        <v>678</v>
      </c>
      <c r="I48" s="2214"/>
      <c r="J48" s="2214"/>
      <c r="K48" s="2240"/>
      <c r="L48" s="2241"/>
      <c r="M48" s="2236"/>
      <c r="N48" s="2236"/>
      <c r="O48" s="2236"/>
      <c r="P48" s="2236"/>
      <c r="Q48" s="2236"/>
      <c r="R48" s="2236"/>
      <c r="S48" s="2236"/>
      <c r="T48" s="2447"/>
    </row>
    <row r="49" spans="1:20" s="26" customFormat="1" ht="23.1" customHeight="1">
      <c r="A49" s="1875" t="s">
        <v>180</v>
      </c>
      <c r="B49" s="1887" t="s">
        <v>181</v>
      </c>
      <c r="C49" s="1887" t="s">
        <v>252</v>
      </c>
      <c r="D49" s="1915" t="s">
        <v>1372</v>
      </c>
      <c r="E49" s="1915" t="s">
        <v>1373</v>
      </c>
      <c r="F49" s="1892">
        <v>22</v>
      </c>
      <c r="G49" s="1888" t="s">
        <v>76</v>
      </c>
      <c r="H49" s="986" t="s">
        <v>738</v>
      </c>
      <c r="I49" s="1863">
        <v>35000</v>
      </c>
      <c r="J49" s="1849">
        <f>I49</f>
        <v>35000</v>
      </c>
      <c r="K49" s="1851">
        <f>J49</f>
        <v>35000</v>
      </c>
      <c r="L49" s="1850">
        <f>I49-J49</f>
        <v>0</v>
      </c>
      <c r="M49" s="1885">
        <v>100</v>
      </c>
      <c r="N49" s="1885">
        <v>100</v>
      </c>
      <c r="O49" s="1885">
        <v>1</v>
      </c>
      <c r="P49" s="1885"/>
      <c r="Q49" s="1885"/>
      <c r="R49" s="1885"/>
      <c r="S49" s="1885"/>
      <c r="T49" s="1886"/>
    </row>
    <row r="50" spans="1:20" s="26" customFormat="1" ht="61.5" customHeight="1">
      <c r="A50" s="1875" t="s">
        <v>180</v>
      </c>
      <c r="B50" s="1887" t="s">
        <v>181</v>
      </c>
      <c r="C50" s="1887" t="s">
        <v>252</v>
      </c>
      <c r="D50" s="1915" t="s">
        <v>1374</v>
      </c>
      <c r="E50" s="1915" t="s">
        <v>1375</v>
      </c>
      <c r="F50" s="1892">
        <v>15</v>
      </c>
      <c r="G50" s="1888" t="s">
        <v>725</v>
      </c>
      <c r="H50" s="986" t="s">
        <v>678</v>
      </c>
      <c r="I50" s="1863">
        <v>2000</v>
      </c>
      <c r="J50" s="1849">
        <f>I50</f>
        <v>2000</v>
      </c>
      <c r="K50" s="1851">
        <f>I50</f>
        <v>2000</v>
      </c>
      <c r="L50" s="1850">
        <f t="shared" ref="L50:L55" si="2">I50-K50</f>
        <v>0</v>
      </c>
      <c r="M50" s="1885">
        <v>100</v>
      </c>
      <c r="N50" s="1885">
        <v>100</v>
      </c>
      <c r="O50" s="1885">
        <v>1</v>
      </c>
      <c r="P50" s="1885"/>
      <c r="Q50" s="1885"/>
      <c r="R50" s="1885"/>
      <c r="S50" s="1885"/>
      <c r="T50" s="1311"/>
    </row>
    <row r="51" spans="1:20" s="26" customFormat="1" ht="23.25" customHeight="1">
      <c r="A51" s="2218" t="s">
        <v>180</v>
      </c>
      <c r="B51" s="2219" t="s">
        <v>181</v>
      </c>
      <c r="C51" s="2219" t="s">
        <v>252</v>
      </c>
      <c r="D51" s="2386" t="s">
        <v>1376</v>
      </c>
      <c r="E51" s="1915" t="s">
        <v>1377</v>
      </c>
      <c r="F51" s="1892">
        <v>13</v>
      </c>
      <c r="G51" s="2235" t="s">
        <v>725</v>
      </c>
      <c r="H51" s="986" t="s">
        <v>678</v>
      </c>
      <c r="I51" s="2214">
        <v>4500</v>
      </c>
      <c r="J51" s="2205">
        <f>I51</f>
        <v>4500</v>
      </c>
      <c r="K51" s="2206">
        <f>I51</f>
        <v>4500</v>
      </c>
      <c r="L51" s="2207">
        <f t="shared" si="2"/>
        <v>0</v>
      </c>
      <c r="M51" s="2233">
        <v>100</v>
      </c>
      <c r="N51" s="2233">
        <v>100</v>
      </c>
      <c r="O51" s="2233">
        <v>1</v>
      </c>
      <c r="P51" s="2233"/>
      <c r="Q51" s="2233"/>
      <c r="R51" s="2233"/>
      <c r="S51" s="2233"/>
      <c r="T51" s="2383"/>
    </row>
    <row r="52" spans="1:20" s="26" customFormat="1" ht="22.5" customHeight="1">
      <c r="A52" s="2218"/>
      <c r="B52" s="2219"/>
      <c r="C52" s="2219"/>
      <c r="D52" s="2386"/>
      <c r="E52" s="1915" t="s">
        <v>1378</v>
      </c>
      <c r="F52" s="1892">
        <v>14</v>
      </c>
      <c r="G52" s="2235"/>
      <c r="H52" s="986" t="s">
        <v>678</v>
      </c>
      <c r="I52" s="2214"/>
      <c r="J52" s="2205"/>
      <c r="K52" s="2206"/>
      <c r="L52" s="2207"/>
      <c r="M52" s="2233"/>
      <c r="N52" s="2233"/>
      <c r="O52" s="2233"/>
      <c r="P52" s="2233"/>
      <c r="Q52" s="2233"/>
      <c r="R52" s="2233"/>
      <c r="S52" s="2233"/>
      <c r="T52" s="2383"/>
    </row>
    <row r="53" spans="1:20" s="26" customFormat="1" ht="21" customHeight="1">
      <c r="A53" s="2218"/>
      <c r="B53" s="2219"/>
      <c r="C53" s="2219"/>
      <c r="D53" s="2386"/>
      <c r="E53" s="1915" t="s">
        <v>1379</v>
      </c>
      <c r="F53" s="1892">
        <v>13</v>
      </c>
      <c r="G53" s="2235"/>
      <c r="H53" s="986" t="s">
        <v>678</v>
      </c>
      <c r="I53" s="2214"/>
      <c r="J53" s="2205"/>
      <c r="K53" s="2206"/>
      <c r="L53" s="2207"/>
      <c r="M53" s="2233"/>
      <c r="N53" s="2233"/>
      <c r="O53" s="2233"/>
      <c r="P53" s="2233"/>
      <c r="Q53" s="2233"/>
      <c r="R53" s="2233"/>
      <c r="S53" s="2233"/>
      <c r="T53" s="2383"/>
    </row>
    <row r="54" spans="1:20" s="26" customFormat="1" ht="24.75" customHeight="1">
      <c r="A54" s="1875" t="s">
        <v>180</v>
      </c>
      <c r="B54" s="1887" t="s">
        <v>181</v>
      </c>
      <c r="C54" s="1887" t="s">
        <v>252</v>
      </c>
      <c r="D54" s="1915" t="s">
        <v>1380</v>
      </c>
      <c r="E54" s="1915" t="s">
        <v>1381</v>
      </c>
      <c r="F54" s="1892">
        <v>7</v>
      </c>
      <c r="G54" s="1888" t="s">
        <v>725</v>
      </c>
      <c r="H54" s="986" t="s">
        <v>678</v>
      </c>
      <c r="I54" s="1863">
        <v>22926.35</v>
      </c>
      <c r="J54" s="1849">
        <v>22926.35</v>
      </c>
      <c r="K54" s="1851">
        <f>J54</f>
        <v>22926.35</v>
      </c>
      <c r="L54" s="1850">
        <f>I54-J54</f>
        <v>0</v>
      </c>
      <c r="M54" s="1885">
        <v>100</v>
      </c>
      <c r="N54" s="1885">
        <v>100</v>
      </c>
      <c r="O54" s="1885">
        <v>1</v>
      </c>
      <c r="P54" s="1885"/>
      <c r="Q54" s="1885"/>
      <c r="R54" s="1885"/>
      <c r="S54" s="1885"/>
      <c r="T54" s="1886"/>
    </row>
    <row r="55" spans="1:20" s="26" customFormat="1" ht="26.25" customHeight="1">
      <c r="A55" s="2218" t="s">
        <v>180</v>
      </c>
      <c r="B55" s="2219" t="s">
        <v>181</v>
      </c>
      <c r="C55" s="2219" t="s">
        <v>252</v>
      </c>
      <c r="D55" s="2398" t="s">
        <v>454</v>
      </c>
      <c r="E55" s="1633" t="s">
        <v>1382</v>
      </c>
      <c r="F55" s="1627">
        <v>52</v>
      </c>
      <c r="G55" s="2235" t="s">
        <v>725</v>
      </c>
      <c r="H55" s="986" t="s">
        <v>678</v>
      </c>
      <c r="I55" s="2214">
        <v>91000</v>
      </c>
      <c r="J55" s="2205">
        <v>91000</v>
      </c>
      <c r="K55" s="2206">
        <f>J55</f>
        <v>91000</v>
      </c>
      <c r="L55" s="2207">
        <f t="shared" si="2"/>
        <v>0</v>
      </c>
      <c r="M55" s="2233">
        <v>100</v>
      </c>
      <c r="N55" s="2233">
        <v>100</v>
      </c>
      <c r="O55" s="2233">
        <v>1</v>
      </c>
      <c r="P55" s="2233"/>
      <c r="Q55" s="2233"/>
      <c r="R55" s="2233"/>
      <c r="S55" s="2233"/>
      <c r="T55" s="2383"/>
    </row>
    <row r="56" spans="1:20" s="26" customFormat="1" ht="23.1" customHeight="1">
      <c r="A56" s="2218"/>
      <c r="B56" s="2219"/>
      <c r="C56" s="2219"/>
      <c r="D56" s="2398"/>
      <c r="E56" s="1633" t="s">
        <v>1383</v>
      </c>
      <c r="F56" s="1627">
        <v>18</v>
      </c>
      <c r="G56" s="2235"/>
      <c r="H56" s="986" t="s">
        <v>678</v>
      </c>
      <c r="I56" s="2214"/>
      <c r="J56" s="2205"/>
      <c r="K56" s="2206"/>
      <c r="L56" s="2207"/>
      <c r="M56" s="2233"/>
      <c r="N56" s="2233"/>
      <c r="O56" s="2233"/>
      <c r="P56" s="2233"/>
      <c r="Q56" s="2233"/>
      <c r="R56" s="2233"/>
      <c r="S56" s="2233"/>
      <c r="T56" s="2383"/>
    </row>
    <row r="57" spans="1:20" s="26" customFormat="1" ht="23.1" customHeight="1">
      <c r="A57" s="2218"/>
      <c r="B57" s="2219"/>
      <c r="C57" s="2219"/>
      <c r="D57" s="2398"/>
      <c r="E57" s="1633" t="s">
        <v>1384</v>
      </c>
      <c r="F57" s="1627">
        <v>36</v>
      </c>
      <c r="G57" s="2235"/>
      <c r="H57" s="986" t="s">
        <v>678</v>
      </c>
      <c r="I57" s="2214"/>
      <c r="J57" s="2205"/>
      <c r="K57" s="2206"/>
      <c r="L57" s="2207"/>
      <c r="M57" s="2233"/>
      <c r="N57" s="2233"/>
      <c r="O57" s="2233"/>
      <c r="P57" s="2233"/>
      <c r="Q57" s="2233"/>
      <c r="R57" s="2233"/>
      <c r="S57" s="2233"/>
      <c r="T57" s="2383"/>
    </row>
    <row r="58" spans="1:20" s="26" customFormat="1" ht="23.1" customHeight="1">
      <c r="A58" s="2218"/>
      <c r="B58" s="2219"/>
      <c r="C58" s="2219"/>
      <c r="D58" s="2398"/>
      <c r="E58" s="1633" t="s">
        <v>1385</v>
      </c>
      <c r="F58" s="1627">
        <v>42</v>
      </c>
      <c r="G58" s="2235"/>
      <c r="H58" s="986" t="s">
        <v>678</v>
      </c>
      <c r="I58" s="2214"/>
      <c r="J58" s="2205"/>
      <c r="K58" s="2206"/>
      <c r="L58" s="2207"/>
      <c r="M58" s="2233"/>
      <c r="N58" s="2233"/>
      <c r="O58" s="2233"/>
      <c r="P58" s="2233"/>
      <c r="Q58" s="2233"/>
      <c r="R58" s="2233"/>
      <c r="S58" s="2233"/>
      <c r="T58" s="2383"/>
    </row>
    <row r="59" spans="1:20" s="26" customFormat="1" ht="23.1" customHeight="1">
      <c r="A59" s="2218"/>
      <c r="B59" s="2219"/>
      <c r="C59" s="2219"/>
      <c r="D59" s="2398"/>
      <c r="E59" s="1633" t="s">
        <v>1386</v>
      </c>
      <c r="F59" s="1627">
        <v>10</v>
      </c>
      <c r="G59" s="2235"/>
      <c r="H59" s="986" t="s">
        <v>678</v>
      </c>
      <c r="I59" s="2214"/>
      <c r="J59" s="2205"/>
      <c r="K59" s="2206"/>
      <c r="L59" s="2207"/>
      <c r="M59" s="2233"/>
      <c r="N59" s="2233"/>
      <c r="O59" s="2233"/>
      <c r="P59" s="2233"/>
      <c r="Q59" s="2233"/>
      <c r="R59" s="2233"/>
      <c r="S59" s="2233"/>
      <c r="T59" s="2383"/>
    </row>
    <row r="60" spans="1:20" s="26" customFormat="1" ht="23.1" customHeight="1">
      <c r="A60" s="2218"/>
      <c r="B60" s="2219"/>
      <c r="C60" s="2219"/>
      <c r="D60" s="2398"/>
      <c r="E60" s="1633" t="s">
        <v>1387</v>
      </c>
      <c r="F60" s="1627">
        <v>24</v>
      </c>
      <c r="G60" s="2235"/>
      <c r="H60" s="986" t="s">
        <v>678</v>
      </c>
      <c r="I60" s="2214"/>
      <c r="J60" s="2205"/>
      <c r="K60" s="2206"/>
      <c r="L60" s="2207"/>
      <c r="M60" s="2233"/>
      <c r="N60" s="2233"/>
      <c r="O60" s="2233"/>
      <c r="P60" s="2233"/>
      <c r="Q60" s="2233"/>
      <c r="R60" s="2233"/>
      <c r="S60" s="2233"/>
      <c r="T60" s="2383"/>
    </row>
    <row r="61" spans="1:20" s="26" customFormat="1" ht="23.1" customHeight="1">
      <c r="A61" s="2218"/>
      <c r="B61" s="2219"/>
      <c r="C61" s="2219"/>
      <c r="D61" s="2398"/>
      <c r="E61" s="1633" t="s">
        <v>1388</v>
      </c>
      <c r="F61" s="1627">
        <v>45</v>
      </c>
      <c r="G61" s="2235"/>
      <c r="H61" s="986" t="s">
        <v>678</v>
      </c>
      <c r="I61" s="2214"/>
      <c r="J61" s="2205"/>
      <c r="K61" s="2206"/>
      <c r="L61" s="2207"/>
      <c r="M61" s="2233"/>
      <c r="N61" s="2233"/>
      <c r="O61" s="2233"/>
      <c r="P61" s="2233"/>
      <c r="Q61" s="2233"/>
      <c r="R61" s="2233"/>
      <c r="S61" s="2233"/>
      <c r="T61" s="2383"/>
    </row>
    <row r="62" spans="1:20" s="26" customFormat="1" ht="23.1" customHeight="1">
      <c r="A62" s="2218"/>
      <c r="B62" s="2219"/>
      <c r="C62" s="2219"/>
      <c r="D62" s="2398"/>
      <c r="E62" s="1633" t="s">
        <v>1389</v>
      </c>
      <c r="F62" s="1627">
        <v>37</v>
      </c>
      <c r="G62" s="2235"/>
      <c r="H62" s="986" t="s">
        <v>678</v>
      </c>
      <c r="I62" s="2214"/>
      <c r="J62" s="2205"/>
      <c r="K62" s="2206"/>
      <c r="L62" s="2207"/>
      <c r="M62" s="2233"/>
      <c r="N62" s="2233"/>
      <c r="O62" s="2233"/>
      <c r="P62" s="2233"/>
      <c r="Q62" s="2233"/>
      <c r="R62" s="2233"/>
      <c r="S62" s="2233"/>
      <c r="T62" s="2383"/>
    </row>
    <row r="63" spans="1:20" s="26" customFormat="1" ht="23.1" customHeight="1">
      <c r="A63" s="2218"/>
      <c r="B63" s="2219"/>
      <c r="C63" s="2219"/>
      <c r="D63" s="2398"/>
      <c r="E63" s="1633" t="s">
        <v>1390</v>
      </c>
      <c r="F63" s="1627">
        <v>17</v>
      </c>
      <c r="G63" s="2235"/>
      <c r="H63" s="986" t="s">
        <v>678</v>
      </c>
      <c r="I63" s="2214"/>
      <c r="J63" s="2205"/>
      <c r="K63" s="2206"/>
      <c r="L63" s="2207"/>
      <c r="M63" s="2233"/>
      <c r="N63" s="2233"/>
      <c r="O63" s="2233"/>
      <c r="P63" s="2233"/>
      <c r="Q63" s="2233"/>
      <c r="R63" s="2233"/>
      <c r="S63" s="2233"/>
      <c r="T63" s="2383"/>
    </row>
    <row r="64" spans="1:20" s="26" customFormat="1" ht="23.1" customHeight="1">
      <c r="A64" s="2218"/>
      <c r="B64" s="2219"/>
      <c r="C64" s="2219"/>
      <c r="D64" s="2398"/>
      <c r="E64" s="1633" t="s">
        <v>1391</v>
      </c>
      <c r="F64" s="1627">
        <v>14</v>
      </c>
      <c r="G64" s="2235"/>
      <c r="H64" s="986" t="s">
        <v>678</v>
      </c>
      <c r="I64" s="2214"/>
      <c r="J64" s="2205"/>
      <c r="K64" s="2206"/>
      <c r="L64" s="2207"/>
      <c r="M64" s="2233"/>
      <c r="N64" s="2233"/>
      <c r="O64" s="2233"/>
      <c r="P64" s="2233"/>
      <c r="Q64" s="2233"/>
      <c r="R64" s="2233"/>
      <c r="S64" s="2233"/>
      <c r="T64" s="2383"/>
    </row>
    <row r="65" spans="1:20" s="26" customFormat="1" ht="24" customHeight="1">
      <c r="A65" s="2389" t="s">
        <v>180</v>
      </c>
      <c r="B65" s="2390" t="s">
        <v>181</v>
      </c>
      <c r="C65" s="2390" t="s">
        <v>277</v>
      </c>
      <c r="D65" s="2398" t="s">
        <v>454</v>
      </c>
      <c r="E65" s="1633" t="s">
        <v>1392</v>
      </c>
      <c r="F65" s="1628">
        <v>21</v>
      </c>
      <c r="G65" s="2235" t="s">
        <v>725</v>
      </c>
      <c r="H65" s="1264" t="s">
        <v>678</v>
      </c>
      <c r="I65" s="2376">
        <v>53875.65</v>
      </c>
      <c r="J65" s="2376">
        <v>53875.65</v>
      </c>
      <c r="K65" s="2375">
        <v>53875.65</v>
      </c>
      <c r="L65" s="2374">
        <f t="shared" ref="L65:L70" si="3">I65-K65</f>
        <v>0</v>
      </c>
      <c r="M65" s="2373">
        <v>100</v>
      </c>
      <c r="N65" s="2373">
        <v>100</v>
      </c>
      <c r="O65" s="2373">
        <v>1</v>
      </c>
      <c r="P65" s="2373"/>
      <c r="Q65" s="2373"/>
      <c r="R65" s="2373"/>
      <c r="S65" s="2373"/>
      <c r="T65" s="2377"/>
    </row>
    <row r="66" spans="1:20" s="26" customFormat="1" ht="24" customHeight="1">
      <c r="A66" s="2389"/>
      <c r="B66" s="2390"/>
      <c r="C66" s="2390"/>
      <c r="D66" s="2398"/>
      <c r="E66" s="1914" t="s">
        <v>1393</v>
      </c>
      <c r="F66" s="1925">
        <v>33</v>
      </c>
      <c r="G66" s="2235"/>
      <c r="H66" s="1264" t="s">
        <v>678</v>
      </c>
      <c r="I66" s="2376"/>
      <c r="J66" s="2376"/>
      <c r="K66" s="2375"/>
      <c r="L66" s="2374">
        <f t="shared" si="3"/>
        <v>0</v>
      </c>
      <c r="M66" s="2373"/>
      <c r="N66" s="2373"/>
      <c r="O66" s="2373"/>
      <c r="P66" s="2373"/>
      <c r="Q66" s="2373"/>
      <c r="R66" s="2373"/>
      <c r="S66" s="2373"/>
      <c r="T66" s="2377"/>
    </row>
    <row r="67" spans="1:20" s="26" customFormat="1" ht="24" customHeight="1">
      <c r="A67" s="2389"/>
      <c r="B67" s="2390"/>
      <c r="C67" s="2390"/>
      <c r="D67" s="2398"/>
      <c r="E67" s="1633" t="s">
        <v>1394</v>
      </c>
      <c r="F67" s="1628">
        <v>60</v>
      </c>
      <c r="G67" s="2235"/>
      <c r="H67" s="1264" t="s">
        <v>678</v>
      </c>
      <c r="I67" s="2376"/>
      <c r="J67" s="2376"/>
      <c r="K67" s="2375"/>
      <c r="L67" s="2374">
        <f t="shared" si="3"/>
        <v>0</v>
      </c>
      <c r="M67" s="2373"/>
      <c r="N67" s="2373"/>
      <c r="O67" s="2373"/>
      <c r="P67" s="2373"/>
      <c r="Q67" s="2373"/>
      <c r="R67" s="2373"/>
      <c r="S67" s="2373"/>
      <c r="T67" s="2377"/>
    </row>
    <row r="68" spans="1:20" s="26" customFormat="1" ht="24" customHeight="1">
      <c r="A68" s="2389"/>
      <c r="B68" s="2390"/>
      <c r="C68" s="2390"/>
      <c r="D68" s="2398"/>
      <c r="E68" s="1914" t="s">
        <v>1395</v>
      </c>
      <c r="F68" s="1925">
        <v>14</v>
      </c>
      <c r="G68" s="2235"/>
      <c r="H68" s="1264" t="s">
        <v>678</v>
      </c>
      <c r="I68" s="2376"/>
      <c r="J68" s="2376"/>
      <c r="K68" s="2375"/>
      <c r="L68" s="2374">
        <f t="shared" si="3"/>
        <v>0</v>
      </c>
      <c r="M68" s="2373"/>
      <c r="N68" s="2373"/>
      <c r="O68" s="2373"/>
      <c r="P68" s="2373"/>
      <c r="Q68" s="2373"/>
      <c r="R68" s="2373"/>
      <c r="S68" s="2373"/>
      <c r="T68" s="2377"/>
    </row>
    <row r="69" spans="1:20" s="26" customFormat="1" ht="24" customHeight="1">
      <c r="A69" s="2389"/>
      <c r="B69" s="2390"/>
      <c r="C69" s="2390"/>
      <c r="D69" s="2398"/>
      <c r="E69" s="1633" t="s">
        <v>1396</v>
      </c>
      <c r="F69" s="1628">
        <v>38</v>
      </c>
      <c r="G69" s="2235"/>
      <c r="H69" s="1264" t="s">
        <v>678</v>
      </c>
      <c r="I69" s="2376"/>
      <c r="J69" s="2376"/>
      <c r="K69" s="2375"/>
      <c r="L69" s="2374">
        <f t="shared" si="3"/>
        <v>0</v>
      </c>
      <c r="M69" s="2373"/>
      <c r="N69" s="2373"/>
      <c r="O69" s="2373"/>
      <c r="P69" s="2373"/>
      <c r="Q69" s="2373"/>
      <c r="R69" s="2373"/>
      <c r="S69" s="2373"/>
      <c r="T69" s="2377"/>
    </row>
    <row r="70" spans="1:20" s="26" customFormat="1" ht="24" customHeight="1">
      <c r="A70" s="2389"/>
      <c r="B70" s="2390"/>
      <c r="C70" s="2390"/>
      <c r="D70" s="2398"/>
      <c r="E70" s="1914" t="s">
        <v>1397</v>
      </c>
      <c r="F70" s="1925">
        <v>26</v>
      </c>
      <c r="G70" s="2235"/>
      <c r="H70" s="1264" t="s">
        <v>678</v>
      </c>
      <c r="I70" s="2376"/>
      <c r="J70" s="2376"/>
      <c r="K70" s="2375"/>
      <c r="L70" s="2374">
        <f t="shared" si="3"/>
        <v>0</v>
      </c>
      <c r="M70" s="2373"/>
      <c r="N70" s="2373"/>
      <c r="O70" s="2373"/>
      <c r="P70" s="2373"/>
      <c r="Q70" s="2373"/>
      <c r="R70" s="2373"/>
      <c r="S70" s="2373"/>
      <c r="T70" s="2377"/>
    </row>
    <row r="71" spans="1:20" s="26" customFormat="1" ht="24" customHeight="1">
      <c r="A71" s="2389"/>
      <c r="B71" s="2390"/>
      <c r="C71" s="2390"/>
      <c r="D71" s="2398"/>
      <c r="E71" s="1914" t="s">
        <v>1398</v>
      </c>
      <c r="F71" s="1925">
        <v>18</v>
      </c>
      <c r="G71" s="2235"/>
      <c r="H71" s="1264" t="s">
        <v>678</v>
      </c>
      <c r="I71" s="2376"/>
      <c r="J71" s="2376"/>
      <c r="K71" s="2375"/>
      <c r="L71" s="2374">
        <f t="shared" ref="L71:L128" si="4">I71-K71</f>
        <v>0</v>
      </c>
      <c r="M71" s="2373"/>
      <c r="N71" s="2373"/>
      <c r="O71" s="2373"/>
      <c r="P71" s="2373"/>
      <c r="Q71" s="2373"/>
      <c r="R71" s="2373"/>
      <c r="S71" s="2373"/>
      <c r="T71" s="2377"/>
    </row>
    <row r="72" spans="1:20" s="26" customFormat="1" ht="24" customHeight="1">
      <c r="A72" s="2389"/>
      <c r="B72" s="2390"/>
      <c r="C72" s="2390"/>
      <c r="D72" s="2398"/>
      <c r="E72" s="1633" t="s">
        <v>1399</v>
      </c>
      <c r="F72" s="1628">
        <v>40</v>
      </c>
      <c r="G72" s="2235"/>
      <c r="H72" s="1264" t="s">
        <v>678</v>
      </c>
      <c r="I72" s="2376"/>
      <c r="J72" s="2376"/>
      <c r="K72" s="2375"/>
      <c r="L72" s="2374">
        <f t="shared" si="4"/>
        <v>0</v>
      </c>
      <c r="M72" s="2373"/>
      <c r="N72" s="2373"/>
      <c r="O72" s="2373"/>
      <c r="P72" s="2373"/>
      <c r="Q72" s="2373"/>
      <c r="R72" s="2373"/>
      <c r="S72" s="2373"/>
      <c r="T72" s="2377"/>
    </row>
    <row r="73" spans="1:20" s="26" customFormat="1" ht="29.25" customHeight="1">
      <c r="A73" s="2389"/>
      <c r="B73" s="2390"/>
      <c r="C73" s="2390"/>
      <c r="D73" s="2398"/>
      <c r="E73" s="1633" t="s">
        <v>1400</v>
      </c>
      <c r="F73" s="1632">
        <v>44</v>
      </c>
      <c r="G73" s="2235"/>
      <c r="H73" s="1264" t="s">
        <v>678</v>
      </c>
      <c r="I73" s="2376"/>
      <c r="J73" s="2376"/>
      <c r="K73" s="2375"/>
      <c r="L73" s="2374">
        <f t="shared" si="4"/>
        <v>0</v>
      </c>
      <c r="M73" s="2373"/>
      <c r="N73" s="2373"/>
      <c r="O73" s="2373"/>
      <c r="P73" s="2373"/>
      <c r="Q73" s="2373"/>
      <c r="R73" s="2373"/>
      <c r="S73" s="2373"/>
      <c r="T73" s="2377"/>
    </row>
    <row r="74" spans="1:20" s="26" customFormat="1" ht="29.25" customHeight="1">
      <c r="A74" s="2389"/>
      <c r="B74" s="2390"/>
      <c r="C74" s="2390"/>
      <c r="D74" s="2398"/>
      <c r="E74" s="1914" t="s">
        <v>1401</v>
      </c>
      <c r="F74" s="1925">
        <v>14</v>
      </c>
      <c r="G74" s="2235"/>
      <c r="H74" s="1264" t="s">
        <v>678</v>
      </c>
      <c r="I74" s="2376"/>
      <c r="J74" s="2376"/>
      <c r="K74" s="2375"/>
      <c r="L74" s="2374">
        <f t="shared" si="4"/>
        <v>0</v>
      </c>
      <c r="M74" s="2373"/>
      <c r="N74" s="2373"/>
      <c r="O74" s="2373"/>
      <c r="P74" s="2373"/>
      <c r="Q74" s="2373"/>
      <c r="R74" s="2373"/>
      <c r="S74" s="2373"/>
      <c r="T74" s="2377"/>
    </row>
    <row r="75" spans="1:20" s="26" customFormat="1" ht="24" customHeight="1">
      <c r="A75" s="1856" t="s">
        <v>180</v>
      </c>
      <c r="B75" s="1857" t="s">
        <v>181</v>
      </c>
      <c r="C75" s="1857" t="s">
        <v>305</v>
      </c>
      <c r="D75" s="1905" t="s">
        <v>718</v>
      </c>
      <c r="E75" s="1905" t="s">
        <v>719</v>
      </c>
      <c r="F75" s="1950">
        <v>36</v>
      </c>
      <c r="G75" s="1878" t="s">
        <v>725</v>
      </c>
      <c r="H75" s="1888" t="s">
        <v>738</v>
      </c>
      <c r="I75" s="1863">
        <v>5000</v>
      </c>
      <c r="J75" s="1248">
        <v>5000</v>
      </c>
      <c r="K75" s="1921">
        <v>5000</v>
      </c>
      <c r="L75" s="1866">
        <f>I75-K75</f>
        <v>0</v>
      </c>
      <c r="M75" s="1926">
        <v>100</v>
      </c>
      <c r="N75" s="1926">
        <v>100</v>
      </c>
      <c r="O75" s="1870">
        <v>1</v>
      </c>
      <c r="P75" s="1304"/>
      <c r="Q75" s="1304"/>
      <c r="R75" s="1870"/>
      <c r="S75" s="1870"/>
      <c r="T75" s="1507"/>
    </row>
    <row r="76" spans="1:20" s="26" customFormat="1" ht="24" customHeight="1">
      <c r="A76" s="1856" t="s">
        <v>180</v>
      </c>
      <c r="B76" s="1857" t="s">
        <v>181</v>
      </c>
      <c r="C76" s="1857" t="s">
        <v>305</v>
      </c>
      <c r="D76" s="1905" t="s">
        <v>1402</v>
      </c>
      <c r="E76" s="1905" t="s">
        <v>1403</v>
      </c>
      <c r="F76" s="1950">
        <v>22</v>
      </c>
      <c r="G76" s="1878" t="s">
        <v>76</v>
      </c>
      <c r="H76" s="1888" t="s">
        <v>1404</v>
      </c>
      <c r="I76" s="1863">
        <v>40000</v>
      </c>
      <c r="J76" s="1863">
        <v>40000</v>
      </c>
      <c r="K76" s="1921">
        <v>40000</v>
      </c>
      <c r="L76" s="1866">
        <f t="shared" ref="L76:L86" si="5">I76-K76</f>
        <v>0</v>
      </c>
      <c r="M76" s="1926">
        <v>100</v>
      </c>
      <c r="N76" s="1926">
        <v>100</v>
      </c>
      <c r="O76" s="1870">
        <v>1</v>
      </c>
      <c r="P76" s="1870"/>
      <c r="Q76" s="1870"/>
      <c r="R76" s="1870"/>
      <c r="S76" s="1870"/>
      <c r="T76" s="1507"/>
    </row>
    <row r="77" spans="1:20" s="26" customFormat="1" ht="24" customHeight="1">
      <c r="A77" s="1856" t="s">
        <v>180</v>
      </c>
      <c r="B77" s="1857" t="s">
        <v>181</v>
      </c>
      <c r="C77" s="1857" t="s">
        <v>305</v>
      </c>
      <c r="D77" s="1905" t="s">
        <v>333</v>
      </c>
      <c r="E77" s="1574" t="s">
        <v>721</v>
      </c>
      <c r="F77" s="1647">
        <v>129</v>
      </c>
      <c r="G77" s="1878" t="s">
        <v>725</v>
      </c>
      <c r="H77" s="1888" t="s">
        <v>678</v>
      </c>
      <c r="I77" s="1863">
        <v>5000</v>
      </c>
      <c r="J77" s="1648">
        <v>5000</v>
      </c>
      <c r="K77" s="1921">
        <v>5000</v>
      </c>
      <c r="L77" s="1866">
        <f t="shared" si="5"/>
        <v>0</v>
      </c>
      <c r="M77" s="1926">
        <v>100</v>
      </c>
      <c r="N77" s="1926">
        <v>100</v>
      </c>
      <c r="O77" s="1870">
        <v>1</v>
      </c>
      <c r="P77" s="1870"/>
      <c r="Q77" s="1304"/>
      <c r="R77" s="1870"/>
      <c r="S77" s="1870"/>
      <c r="T77" s="1507"/>
    </row>
    <row r="78" spans="1:20" s="26" customFormat="1" ht="24" customHeight="1">
      <c r="A78" s="1856" t="s">
        <v>180</v>
      </c>
      <c r="B78" s="1857" t="s">
        <v>181</v>
      </c>
      <c r="C78" s="1857" t="s">
        <v>305</v>
      </c>
      <c r="D78" s="1905" t="s">
        <v>426</v>
      </c>
      <c r="E78" s="1574" t="s">
        <v>721</v>
      </c>
      <c r="F78" s="1647">
        <v>254</v>
      </c>
      <c r="G78" s="1878" t="s">
        <v>725</v>
      </c>
      <c r="H78" s="986" t="s">
        <v>678</v>
      </c>
      <c r="I78" s="1863">
        <v>5000</v>
      </c>
      <c r="J78" s="1648">
        <v>5000</v>
      </c>
      <c r="K78" s="1921">
        <v>5000</v>
      </c>
      <c r="L78" s="1866">
        <f t="shared" si="5"/>
        <v>0</v>
      </c>
      <c r="M78" s="1926">
        <v>100</v>
      </c>
      <c r="N78" s="1926">
        <v>100</v>
      </c>
      <c r="O78" s="1870">
        <v>1</v>
      </c>
      <c r="P78" s="1870"/>
      <c r="Q78" s="1870"/>
      <c r="R78" s="1870"/>
      <c r="S78" s="1870"/>
      <c r="T78" s="1507"/>
    </row>
    <row r="79" spans="1:20" s="26" customFormat="1" ht="24" customHeight="1">
      <c r="A79" s="1856" t="s">
        <v>180</v>
      </c>
      <c r="B79" s="1857" t="s">
        <v>181</v>
      </c>
      <c r="C79" s="1857" t="s">
        <v>305</v>
      </c>
      <c r="D79" s="1914" t="s">
        <v>325</v>
      </c>
      <c r="E79" s="1914" t="s">
        <v>1405</v>
      </c>
      <c r="F79" s="1625">
        <v>85</v>
      </c>
      <c r="G79" s="1884" t="s">
        <v>725</v>
      </c>
      <c r="H79" s="986" t="s">
        <v>678</v>
      </c>
      <c r="I79" s="1863">
        <v>5000</v>
      </c>
      <c r="J79" s="1648">
        <v>5000</v>
      </c>
      <c r="K79" s="1921">
        <v>5000</v>
      </c>
      <c r="L79" s="1866">
        <f t="shared" si="5"/>
        <v>0</v>
      </c>
      <c r="M79" s="1926">
        <v>100</v>
      </c>
      <c r="N79" s="1926">
        <v>100</v>
      </c>
      <c r="O79" s="1870">
        <v>1</v>
      </c>
      <c r="P79" s="1304"/>
      <c r="Q79" s="1304"/>
      <c r="R79" s="1870"/>
      <c r="S79" s="1870"/>
      <c r="T79" s="1507"/>
    </row>
    <row r="80" spans="1:20" s="26" customFormat="1" ht="66.75" customHeight="1">
      <c r="A80" s="1856" t="s">
        <v>180</v>
      </c>
      <c r="B80" s="1857" t="s">
        <v>181</v>
      </c>
      <c r="C80" s="1857" t="s">
        <v>305</v>
      </c>
      <c r="D80" s="1914" t="s">
        <v>722</v>
      </c>
      <c r="E80" s="1607" t="s">
        <v>722</v>
      </c>
      <c r="F80" s="1651">
        <v>60</v>
      </c>
      <c r="G80" s="1884" t="s">
        <v>725</v>
      </c>
      <c r="H80" s="986" t="s">
        <v>678</v>
      </c>
      <c r="I80" s="1863">
        <v>5000</v>
      </c>
      <c r="J80" s="1648">
        <v>5000</v>
      </c>
      <c r="K80" s="1921">
        <v>5000</v>
      </c>
      <c r="L80" s="1866">
        <f t="shared" si="5"/>
        <v>0</v>
      </c>
      <c r="M80" s="1926">
        <v>100</v>
      </c>
      <c r="N80" s="1926">
        <v>100</v>
      </c>
      <c r="O80" s="1870">
        <v>1</v>
      </c>
      <c r="P80" s="1870"/>
      <c r="Q80" s="1304"/>
      <c r="R80" s="1870"/>
      <c r="S80" s="1870"/>
      <c r="T80" s="1507"/>
    </row>
    <row r="81" spans="1:20" s="26" customFormat="1" ht="27.75" customHeight="1">
      <c r="A81" s="2209" t="s">
        <v>180</v>
      </c>
      <c r="B81" s="2266" t="s">
        <v>181</v>
      </c>
      <c r="C81" s="2266" t="s">
        <v>305</v>
      </c>
      <c r="D81" s="2424" t="s">
        <v>454</v>
      </c>
      <c r="E81" s="1574" t="s">
        <v>1406</v>
      </c>
      <c r="F81" s="1647">
        <v>124</v>
      </c>
      <c r="G81" s="2247" t="s">
        <v>725</v>
      </c>
      <c r="H81" s="986" t="s">
        <v>678</v>
      </c>
      <c r="I81" s="2214">
        <v>100000</v>
      </c>
      <c r="J81" s="2214">
        <v>100000</v>
      </c>
      <c r="K81" s="2439">
        <v>100000</v>
      </c>
      <c r="L81" s="2249">
        <f t="shared" si="5"/>
        <v>0</v>
      </c>
      <c r="M81" s="2405">
        <v>100</v>
      </c>
      <c r="N81" s="2405">
        <v>100</v>
      </c>
      <c r="O81" s="2436">
        <v>1</v>
      </c>
      <c r="P81" s="2436"/>
      <c r="Q81" s="2436"/>
      <c r="R81" s="2437"/>
      <c r="S81" s="2437"/>
      <c r="T81" s="2438"/>
    </row>
    <row r="82" spans="1:20" s="26" customFormat="1" ht="21" customHeight="1">
      <c r="A82" s="2209"/>
      <c r="B82" s="2266"/>
      <c r="C82" s="2266"/>
      <c r="D82" s="2424"/>
      <c r="E82" s="1574" t="s">
        <v>325</v>
      </c>
      <c r="F82" s="1647">
        <v>189</v>
      </c>
      <c r="G82" s="2247"/>
      <c r="H82" s="986" t="s">
        <v>678</v>
      </c>
      <c r="I82" s="2214"/>
      <c r="J82" s="2214"/>
      <c r="K82" s="2439"/>
      <c r="L82" s="2249">
        <f t="shared" si="5"/>
        <v>0</v>
      </c>
      <c r="M82" s="2405"/>
      <c r="N82" s="2405"/>
      <c r="O82" s="2436"/>
      <c r="P82" s="2436"/>
      <c r="Q82" s="2436"/>
      <c r="R82" s="2437"/>
      <c r="S82" s="2437"/>
      <c r="T82" s="2438"/>
    </row>
    <row r="83" spans="1:20" s="26" customFormat="1" ht="21" customHeight="1">
      <c r="A83" s="2209"/>
      <c r="B83" s="2266"/>
      <c r="C83" s="2266"/>
      <c r="D83" s="2424"/>
      <c r="E83" s="1574" t="s">
        <v>1407</v>
      </c>
      <c r="F83" s="1651">
        <v>38</v>
      </c>
      <c r="G83" s="2247"/>
      <c r="H83" s="986" t="s">
        <v>678</v>
      </c>
      <c r="I83" s="2214"/>
      <c r="J83" s="2214"/>
      <c r="K83" s="2439"/>
      <c r="L83" s="2249">
        <f t="shared" si="5"/>
        <v>0</v>
      </c>
      <c r="M83" s="2405"/>
      <c r="N83" s="2405"/>
      <c r="O83" s="2436"/>
      <c r="P83" s="2436"/>
      <c r="Q83" s="2436"/>
      <c r="R83" s="2437"/>
      <c r="S83" s="2437"/>
      <c r="T83" s="2438"/>
    </row>
    <row r="84" spans="1:20" s="26" customFormat="1" ht="21" customHeight="1">
      <c r="A84" s="2209"/>
      <c r="B84" s="2266"/>
      <c r="C84" s="2266"/>
      <c r="D84" s="2424"/>
      <c r="E84" s="1574" t="s">
        <v>1408</v>
      </c>
      <c r="F84" s="1647">
        <v>57</v>
      </c>
      <c r="G84" s="2247"/>
      <c r="H84" s="986" t="s">
        <v>678</v>
      </c>
      <c r="I84" s="2214"/>
      <c r="J84" s="2214"/>
      <c r="K84" s="2439"/>
      <c r="L84" s="2249">
        <f t="shared" si="5"/>
        <v>0</v>
      </c>
      <c r="M84" s="2405"/>
      <c r="N84" s="2405"/>
      <c r="O84" s="2436"/>
      <c r="P84" s="2436"/>
      <c r="Q84" s="2436"/>
      <c r="R84" s="2437"/>
      <c r="S84" s="2437"/>
      <c r="T84" s="2438"/>
    </row>
    <row r="85" spans="1:20" s="26" customFormat="1" ht="21" customHeight="1">
      <c r="A85" s="2209"/>
      <c r="B85" s="2266"/>
      <c r="C85" s="2266"/>
      <c r="D85" s="2424"/>
      <c r="E85" s="1574" t="s">
        <v>1409</v>
      </c>
      <c r="F85" s="1647">
        <v>163</v>
      </c>
      <c r="G85" s="2247"/>
      <c r="H85" s="986" t="s">
        <v>678</v>
      </c>
      <c r="I85" s="2214"/>
      <c r="J85" s="2214"/>
      <c r="K85" s="2439"/>
      <c r="L85" s="2249">
        <f t="shared" si="5"/>
        <v>0</v>
      </c>
      <c r="M85" s="2405"/>
      <c r="N85" s="2405"/>
      <c r="O85" s="2436"/>
      <c r="P85" s="2436"/>
      <c r="Q85" s="2436"/>
      <c r="R85" s="2437"/>
      <c r="S85" s="2437"/>
      <c r="T85" s="2438"/>
    </row>
    <row r="86" spans="1:20" s="26" customFormat="1" ht="21" customHeight="1">
      <c r="A86" s="2209"/>
      <c r="B86" s="2266"/>
      <c r="C86" s="2266"/>
      <c r="D86" s="2424"/>
      <c r="E86" s="1574" t="s">
        <v>321</v>
      </c>
      <c r="F86" s="1647">
        <v>85</v>
      </c>
      <c r="G86" s="2247"/>
      <c r="H86" s="986" t="s">
        <v>678</v>
      </c>
      <c r="I86" s="2214"/>
      <c r="J86" s="2214"/>
      <c r="K86" s="2439"/>
      <c r="L86" s="2249">
        <f t="shared" si="5"/>
        <v>0</v>
      </c>
      <c r="M86" s="2405"/>
      <c r="N86" s="2405"/>
      <c r="O86" s="2436"/>
      <c r="P86" s="2436"/>
      <c r="Q86" s="2436"/>
      <c r="R86" s="2437"/>
      <c r="S86" s="2437"/>
      <c r="T86" s="2438"/>
    </row>
    <row r="87" spans="1:20" s="26" customFormat="1" ht="21" customHeight="1">
      <c r="A87" s="1875" t="s">
        <v>180</v>
      </c>
      <c r="B87" s="1887" t="s">
        <v>181</v>
      </c>
      <c r="C87" s="1887" t="s">
        <v>1130</v>
      </c>
      <c r="D87" s="1914" t="s">
        <v>1410</v>
      </c>
      <c r="E87" s="1914" t="s">
        <v>1411</v>
      </c>
      <c r="F87" s="1892">
        <v>15</v>
      </c>
      <c r="G87" s="1888" t="s">
        <v>725</v>
      </c>
      <c r="H87" s="1878" t="s">
        <v>678</v>
      </c>
      <c r="I87" s="1863">
        <v>57782.25</v>
      </c>
      <c r="J87" s="1863">
        <v>57782.25</v>
      </c>
      <c r="K87" s="1904">
        <v>57782.25</v>
      </c>
      <c r="L87" s="1895">
        <f t="shared" si="4"/>
        <v>0</v>
      </c>
      <c r="M87" s="1273">
        <v>100</v>
      </c>
      <c r="N87" s="1273">
        <v>100</v>
      </c>
      <c r="O87" s="1273">
        <v>1</v>
      </c>
      <c r="P87" s="1273"/>
      <c r="Q87" s="1273"/>
      <c r="R87" s="1273"/>
      <c r="S87" s="1273"/>
      <c r="T87" s="1927"/>
    </row>
    <row r="88" spans="1:20" s="26" customFormat="1" ht="21" customHeight="1">
      <c r="A88" s="1875" t="s">
        <v>180</v>
      </c>
      <c r="B88" s="1887" t="s">
        <v>181</v>
      </c>
      <c r="C88" s="1887" t="s">
        <v>1130</v>
      </c>
      <c r="D88" s="1914" t="s">
        <v>1412</v>
      </c>
      <c r="E88" s="1914" t="s">
        <v>1413</v>
      </c>
      <c r="F88" s="1892">
        <v>32</v>
      </c>
      <c r="G88" s="1888" t="s">
        <v>725</v>
      </c>
      <c r="H88" s="1878" t="s">
        <v>678</v>
      </c>
      <c r="I88" s="1863">
        <v>29500</v>
      </c>
      <c r="J88" s="1551">
        <v>29500</v>
      </c>
      <c r="K88" s="1904">
        <v>29500</v>
      </c>
      <c r="L88" s="1895">
        <f t="shared" si="4"/>
        <v>0</v>
      </c>
      <c r="M88" s="1273">
        <v>100</v>
      </c>
      <c r="N88" s="1273">
        <v>100</v>
      </c>
      <c r="O88" s="1273">
        <v>1</v>
      </c>
      <c r="P88" s="1273"/>
      <c r="Q88" s="1273"/>
      <c r="R88" s="1273"/>
      <c r="S88" s="1273"/>
      <c r="T88" s="1927"/>
    </row>
    <row r="89" spans="1:20" s="26" customFormat="1" ht="21" customHeight="1">
      <c r="A89" s="1875" t="s">
        <v>180</v>
      </c>
      <c r="B89" s="1887" t="s">
        <v>181</v>
      </c>
      <c r="C89" s="1887" t="s">
        <v>1130</v>
      </c>
      <c r="D89" s="1914" t="s">
        <v>1414</v>
      </c>
      <c r="E89" s="1914" t="s">
        <v>1415</v>
      </c>
      <c r="F89" s="1892">
        <v>24</v>
      </c>
      <c r="G89" s="1888" t="s">
        <v>725</v>
      </c>
      <c r="H89" s="1878" t="s">
        <v>678</v>
      </c>
      <c r="I89" s="1863">
        <v>14986</v>
      </c>
      <c r="J89" s="1551">
        <v>14986</v>
      </c>
      <c r="K89" s="1904">
        <v>14986</v>
      </c>
      <c r="L89" s="1895">
        <f t="shared" si="4"/>
        <v>0</v>
      </c>
      <c r="M89" s="1273">
        <v>100</v>
      </c>
      <c r="N89" s="1273">
        <v>100</v>
      </c>
      <c r="O89" s="1273">
        <v>1</v>
      </c>
      <c r="P89" s="1273"/>
      <c r="Q89" s="1273"/>
      <c r="R89" s="1273"/>
      <c r="S89" s="1273"/>
      <c r="T89" s="1927"/>
    </row>
    <row r="90" spans="1:20" s="26" customFormat="1" ht="21" customHeight="1">
      <c r="A90" s="1875" t="s">
        <v>180</v>
      </c>
      <c r="B90" s="1887" t="s">
        <v>181</v>
      </c>
      <c r="C90" s="1887" t="s">
        <v>1130</v>
      </c>
      <c r="D90" s="1914" t="s">
        <v>340</v>
      </c>
      <c r="E90" s="1914" t="s">
        <v>1416</v>
      </c>
      <c r="F90" s="1892">
        <v>65</v>
      </c>
      <c r="G90" s="1888" t="s">
        <v>725</v>
      </c>
      <c r="H90" s="1878" t="s">
        <v>678</v>
      </c>
      <c r="I90" s="1863">
        <v>29500</v>
      </c>
      <c r="J90" s="1551">
        <v>29500</v>
      </c>
      <c r="K90" s="1904">
        <v>29500</v>
      </c>
      <c r="L90" s="1895">
        <f t="shared" si="4"/>
        <v>0</v>
      </c>
      <c r="M90" s="1273">
        <v>100</v>
      </c>
      <c r="N90" s="1273">
        <v>100</v>
      </c>
      <c r="O90" s="1273">
        <v>1</v>
      </c>
      <c r="P90" s="1273"/>
      <c r="Q90" s="1273"/>
      <c r="R90" s="1273"/>
      <c r="S90" s="1273"/>
      <c r="T90" s="1927"/>
    </row>
    <row r="91" spans="1:20" s="26" customFormat="1" ht="21" customHeight="1">
      <c r="A91" s="2218" t="s">
        <v>180</v>
      </c>
      <c r="B91" s="2219" t="s">
        <v>181</v>
      </c>
      <c r="C91" s="2219" t="s">
        <v>1130</v>
      </c>
      <c r="D91" s="2398" t="s">
        <v>454</v>
      </c>
      <c r="E91" s="1641" t="s">
        <v>1417</v>
      </c>
      <c r="F91" s="1627">
        <v>17</v>
      </c>
      <c r="G91" s="2235" t="s">
        <v>725</v>
      </c>
      <c r="H91" s="1878" t="s">
        <v>678</v>
      </c>
      <c r="I91" s="2214">
        <v>84983.6</v>
      </c>
      <c r="J91" s="2232">
        <v>84983.6</v>
      </c>
      <c r="K91" s="2421">
        <v>84983.6</v>
      </c>
      <c r="L91" s="2216">
        <f t="shared" si="4"/>
        <v>0</v>
      </c>
      <c r="M91" s="2212">
        <v>100</v>
      </c>
      <c r="N91" s="2212">
        <v>100</v>
      </c>
      <c r="O91" s="2212">
        <v>1</v>
      </c>
      <c r="P91" s="2212"/>
      <c r="Q91" s="2212"/>
      <c r="R91" s="2212"/>
      <c r="S91" s="2212"/>
      <c r="T91" s="2420"/>
    </row>
    <row r="92" spans="1:20" s="26" customFormat="1" ht="21" customHeight="1">
      <c r="A92" s="2218"/>
      <c r="B92" s="2219"/>
      <c r="C92" s="2219"/>
      <c r="D92" s="2398"/>
      <c r="E92" s="1641" t="s">
        <v>1418</v>
      </c>
      <c r="F92" s="1627">
        <v>34</v>
      </c>
      <c r="G92" s="2235"/>
      <c r="H92" s="1878" t="s">
        <v>678</v>
      </c>
      <c r="I92" s="2214"/>
      <c r="J92" s="2232"/>
      <c r="K92" s="2421"/>
      <c r="L92" s="2216">
        <f t="shared" si="4"/>
        <v>0</v>
      </c>
      <c r="M92" s="2212"/>
      <c r="N92" s="2212"/>
      <c r="O92" s="2212"/>
      <c r="P92" s="2212"/>
      <c r="Q92" s="2212"/>
      <c r="R92" s="2212"/>
      <c r="S92" s="2212"/>
      <c r="T92" s="2420"/>
    </row>
    <row r="93" spans="1:20" s="26" customFormat="1" ht="21" customHeight="1">
      <c r="A93" s="2218"/>
      <c r="B93" s="2219"/>
      <c r="C93" s="2219"/>
      <c r="D93" s="2398"/>
      <c r="E93" s="1641" t="s">
        <v>1419</v>
      </c>
      <c r="F93" s="1627">
        <v>63</v>
      </c>
      <c r="G93" s="2235"/>
      <c r="H93" s="1878" t="s">
        <v>678</v>
      </c>
      <c r="I93" s="2214"/>
      <c r="J93" s="2232"/>
      <c r="K93" s="2421"/>
      <c r="L93" s="2216">
        <f t="shared" si="4"/>
        <v>0</v>
      </c>
      <c r="M93" s="2212"/>
      <c r="N93" s="2212"/>
      <c r="O93" s="2212"/>
      <c r="P93" s="2212"/>
      <c r="Q93" s="2212"/>
      <c r="R93" s="2212"/>
      <c r="S93" s="2212"/>
      <c r="T93" s="2420"/>
    </row>
    <row r="94" spans="1:20" s="26" customFormat="1" ht="21" customHeight="1">
      <c r="A94" s="2218"/>
      <c r="B94" s="2219"/>
      <c r="C94" s="2219"/>
      <c r="D94" s="2398"/>
      <c r="E94" s="1641" t="s">
        <v>1420</v>
      </c>
      <c r="F94" s="1627">
        <v>64</v>
      </c>
      <c r="G94" s="2235"/>
      <c r="H94" s="1878" t="s">
        <v>678</v>
      </c>
      <c r="I94" s="2214"/>
      <c r="J94" s="2232"/>
      <c r="K94" s="2421"/>
      <c r="L94" s="2216">
        <f t="shared" si="4"/>
        <v>0</v>
      </c>
      <c r="M94" s="2212"/>
      <c r="N94" s="2212"/>
      <c r="O94" s="2212"/>
      <c r="P94" s="2212"/>
      <c r="Q94" s="2212"/>
      <c r="R94" s="2212"/>
      <c r="S94" s="2212"/>
      <c r="T94" s="2420"/>
    </row>
    <row r="95" spans="1:20" s="26" customFormat="1" ht="21" customHeight="1">
      <c r="A95" s="2218"/>
      <c r="B95" s="2219"/>
      <c r="C95" s="2219"/>
      <c r="D95" s="2398"/>
      <c r="E95" s="1641" t="s">
        <v>1421</v>
      </c>
      <c r="F95" s="1627">
        <v>94</v>
      </c>
      <c r="G95" s="2235"/>
      <c r="H95" s="1878" t="s">
        <v>678</v>
      </c>
      <c r="I95" s="2214"/>
      <c r="J95" s="2232"/>
      <c r="K95" s="2421"/>
      <c r="L95" s="2216">
        <f t="shared" si="4"/>
        <v>0</v>
      </c>
      <c r="M95" s="2212"/>
      <c r="N95" s="2212"/>
      <c r="O95" s="2212"/>
      <c r="P95" s="2212"/>
      <c r="Q95" s="2212"/>
      <c r="R95" s="2212"/>
      <c r="S95" s="2212"/>
      <c r="T95" s="2420"/>
    </row>
    <row r="96" spans="1:20" s="26" customFormat="1" ht="21" customHeight="1">
      <c r="A96" s="2218"/>
      <c r="B96" s="2219"/>
      <c r="C96" s="2219"/>
      <c r="D96" s="2398"/>
      <c r="E96" s="1641" t="s">
        <v>1422</v>
      </c>
      <c r="F96" s="1627">
        <v>129</v>
      </c>
      <c r="G96" s="2235"/>
      <c r="H96" s="1878" t="s">
        <v>678</v>
      </c>
      <c r="I96" s="2214"/>
      <c r="J96" s="2232"/>
      <c r="K96" s="2421"/>
      <c r="L96" s="2216">
        <f t="shared" si="4"/>
        <v>0</v>
      </c>
      <c r="M96" s="2212"/>
      <c r="N96" s="2212"/>
      <c r="O96" s="2212"/>
      <c r="P96" s="2212"/>
      <c r="Q96" s="2212"/>
      <c r="R96" s="2212"/>
      <c r="S96" s="2212"/>
      <c r="T96" s="2420"/>
    </row>
    <row r="97" spans="1:20" s="26" customFormat="1" ht="21" customHeight="1">
      <c r="A97" s="2218"/>
      <c r="B97" s="2219"/>
      <c r="C97" s="2219"/>
      <c r="D97" s="2398"/>
      <c r="E97" s="1641" t="s">
        <v>1423</v>
      </c>
      <c r="F97" s="1627">
        <v>59</v>
      </c>
      <c r="G97" s="2235"/>
      <c r="H97" s="1878" t="s">
        <v>678</v>
      </c>
      <c r="I97" s="2214"/>
      <c r="J97" s="2232"/>
      <c r="K97" s="2421"/>
      <c r="L97" s="2216">
        <f t="shared" si="4"/>
        <v>0</v>
      </c>
      <c r="M97" s="2212"/>
      <c r="N97" s="2212"/>
      <c r="O97" s="2212"/>
      <c r="P97" s="2212"/>
      <c r="Q97" s="2212"/>
      <c r="R97" s="2212"/>
      <c r="S97" s="2212"/>
      <c r="T97" s="2420"/>
    </row>
    <row r="98" spans="1:20" s="26" customFormat="1" ht="21" customHeight="1">
      <c r="A98" s="2218"/>
      <c r="B98" s="2219"/>
      <c r="C98" s="2219"/>
      <c r="D98" s="2398"/>
      <c r="E98" s="1641" t="s">
        <v>1410</v>
      </c>
      <c r="F98" s="1627">
        <v>44</v>
      </c>
      <c r="G98" s="2235"/>
      <c r="H98" s="1878" t="s">
        <v>678</v>
      </c>
      <c r="I98" s="2214"/>
      <c r="J98" s="2232"/>
      <c r="K98" s="2421"/>
      <c r="L98" s="2216">
        <f t="shared" si="4"/>
        <v>0</v>
      </c>
      <c r="M98" s="2212"/>
      <c r="N98" s="2212"/>
      <c r="O98" s="2212"/>
      <c r="P98" s="2212"/>
      <c r="Q98" s="2212"/>
      <c r="R98" s="2212"/>
      <c r="S98" s="2212"/>
      <c r="T98" s="2420"/>
    </row>
    <row r="99" spans="1:20" s="26" customFormat="1" ht="21" customHeight="1">
      <c r="A99" s="2218"/>
      <c r="B99" s="2219"/>
      <c r="C99" s="2219"/>
      <c r="D99" s="2398"/>
      <c r="E99" s="1641" t="s">
        <v>1424</v>
      </c>
      <c r="F99" s="1627">
        <v>27</v>
      </c>
      <c r="G99" s="2235"/>
      <c r="H99" s="1878" t="s">
        <v>678</v>
      </c>
      <c r="I99" s="2214"/>
      <c r="J99" s="2232"/>
      <c r="K99" s="2421"/>
      <c r="L99" s="2216">
        <f t="shared" si="4"/>
        <v>0</v>
      </c>
      <c r="M99" s="2212"/>
      <c r="N99" s="2212"/>
      <c r="O99" s="2212"/>
      <c r="P99" s="2212"/>
      <c r="Q99" s="2212"/>
      <c r="R99" s="2212"/>
      <c r="S99" s="2212"/>
      <c r="T99" s="2420"/>
    </row>
    <row r="100" spans="1:20" s="26" customFormat="1" ht="18.95" customHeight="1">
      <c r="A100" s="1875" t="s">
        <v>180</v>
      </c>
      <c r="B100" s="1887" t="s">
        <v>181</v>
      </c>
      <c r="C100" s="1887" t="s">
        <v>349</v>
      </c>
      <c r="D100" s="1914" t="s">
        <v>350</v>
      </c>
      <c r="E100" s="1633" t="s">
        <v>721</v>
      </c>
      <c r="F100" s="1627">
        <v>22</v>
      </c>
      <c r="G100" s="1888" t="s">
        <v>725</v>
      </c>
      <c r="H100" s="1878" t="s">
        <v>678</v>
      </c>
      <c r="I100" s="1863">
        <v>45362.74</v>
      </c>
      <c r="J100" s="1849">
        <v>45362.74</v>
      </c>
      <c r="K100" s="1851">
        <v>45362.74</v>
      </c>
      <c r="L100" s="1850">
        <f t="shared" si="4"/>
        <v>0</v>
      </c>
      <c r="M100" s="1885">
        <v>100</v>
      </c>
      <c r="N100" s="1885">
        <v>100</v>
      </c>
      <c r="O100" s="1885">
        <v>1</v>
      </c>
      <c r="P100" s="1885"/>
      <c r="Q100" s="1885" t="s">
        <v>51</v>
      </c>
      <c r="R100" s="1885"/>
      <c r="S100" s="1885" t="s">
        <v>51</v>
      </c>
      <c r="T100" s="1053"/>
    </row>
    <row r="101" spans="1:20" s="26" customFormat="1" ht="18.95" customHeight="1">
      <c r="A101" s="1875" t="s">
        <v>180</v>
      </c>
      <c r="B101" s="1887" t="s">
        <v>181</v>
      </c>
      <c r="C101" s="1887" t="s">
        <v>349</v>
      </c>
      <c r="D101" s="1914" t="s">
        <v>388</v>
      </c>
      <c r="E101" s="1914" t="s">
        <v>1425</v>
      </c>
      <c r="F101" s="1892">
        <v>128</v>
      </c>
      <c r="G101" s="1888" t="s">
        <v>725</v>
      </c>
      <c r="H101" s="1878" t="s">
        <v>678</v>
      </c>
      <c r="I101" s="1863">
        <v>45963</v>
      </c>
      <c r="J101" s="1849">
        <v>45963</v>
      </c>
      <c r="K101" s="1851">
        <v>45963</v>
      </c>
      <c r="L101" s="1850">
        <f t="shared" si="4"/>
        <v>0</v>
      </c>
      <c r="M101" s="1885">
        <v>100</v>
      </c>
      <c r="N101" s="1885">
        <v>100</v>
      </c>
      <c r="O101" s="1885">
        <v>1</v>
      </c>
      <c r="P101" s="1885"/>
      <c r="Q101" s="1885" t="s">
        <v>51</v>
      </c>
      <c r="R101" s="1885"/>
      <c r="S101" s="1885" t="s">
        <v>51</v>
      </c>
      <c r="T101" s="1053"/>
    </row>
    <row r="102" spans="1:20" s="26" customFormat="1" ht="18.95" customHeight="1">
      <c r="A102" s="1875" t="s">
        <v>180</v>
      </c>
      <c r="B102" s="1887" t="s">
        <v>181</v>
      </c>
      <c r="C102" s="1887" t="s">
        <v>349</v>
      </c>
      <c r="D102" s="1914" t="s">
        <v>1426</v>
      </c>
      <c r="E102" s="1633" t="s">
        <v>1427</v>
      </c>
      <c r="F102" s="1627">
        <v>87</v>
      </c>
      <c r="G102" s="1888" t="s">
        <v>725</v>
      </c>
      <c r="H102" s="1878" t="s">
        <v>678</v>
      </c>
      <c r="I102" s="1863">
        <v>112043</v>
      </c>
      <c r="J102" s="1849">
        <v>112043</v>
      </c>
      <c r="K102" s="1851">
        <v>112043</v>
      </c>
      <c r="L102" s="1850">
        <f t="shared" si="4"/>
        <v>0</v>
      </c>
      <c r="M102" s="1885">
        <v>100</v>
      </c>
      <c r="N102" s="1885">
        <v>100</v>
      </c>
      <c r="O102" s="1885">
        <v>1</v>
      </c>
      <c r="P102" s="1885" t="s">
        <v>51</v>
      </c>
      <c r="Q102" s="1885" t="s">
        <v>51</v>
      </c>
      <c r="R102" s="1885"/>
      <c r="S102" s="1885" t="s">
        <v>51</v>
      </c>
      <c r="T102" s="1053"/>
    </row>
    <row r="103" spans="1:20" s="26" customFormat="1" ht="18.95" customHeight="1">
      <c r="A103" s="1875" t="s">
        <v>180</v>
      </c>
      <c r="B103" s="1887" t="s">
        <v>181</v>
      </c>
      <c r="C103" s="1887" t="s">
        <v>349</v>
      </c>
      <c r="D103" s="1914" t="s">
        <v>1428</v>
      </c>
      <c r="E103" s="1633" t="s">
        <v>1429</v>
      </c>
      <c r="F103" s="1627">
        <v>53</v>
      </c>
      <c r="G103" s="1888" t="s">
        <v>725</v>
      </c>
      <c r="H103" s="1878" t="s">
        <v>678</v>
      </c>
      <c r="I103" s="1863">
        <v>25000</v>
      </c>
      <c r="J103" s="1849">
        <v>25000</v>
      </c>
      <c r="K103" s="1851">
        <v>25000</v>
      </c>
      <c r="L103" s="1850">
        <f t="shared" si="4"/>
        <v>0</v>
      </c>
      <c r="M103" s="1885">
        <v>100</v>
      </c>
      <c r="N103" s="1885">
        <v>100</v>
      </c>
      <c r="O103" s="1885">
        <v>1</v>
      </c>
      <c r="P103" s="1885"/>
      <c r="Q103" s="1885" t="s">
        <v>51</v>
      </c>
      <c r="R103" s="1885"/>
      <c r="S103" s="1885" t="s">
        <v>51</v>
      </c>
      <c r="T103" s="1053"/>
    </row>
    <row r="104" spans="1:20" s="26" customFormat="1" ht="18.95" customHeight="1">
      <c r="A104" s="1875" t="s">
        <v>180</v>
      </c>
      <c r="B104" s="1887" t="s">
        <v>181</v>
      </c>
      <c r="C104" s="1887" t="s">
        <v>349</v>
      </c>
      <c r="D104" s="1914" t="s">
        <v>396</v>
      </c>
      <c r="E104" s="1914" t="s">
        <v>1430</v>
      </c>
      <c r="F104" s="1892">
        <v>52</v>
      </c>
      <c r="G104" s="1888" t="s">
        <v>725</v>
      </c>
      <c r="H104" s="1878" t="s">
        <v>678</v>
      </c>
      <c r="I104" s="1863">
        <v>25000</v>
      </c>
      <c r="J104" s="1849">
        <v>25000</v>
      </c>
      <c r="K104" s="1851">
        <v>25000</v>
      </c>
      <c r="L104" s="1850">
        <f t="shared" si="4"/>
        <v>0</v>
      </c>
      <c r="M104" s="1885">
        <v>100</v>
      </c>
      <c r="N104" s="1885">
        <v>100</v>
      </c>
      <c r="O104" s="1885">
        <v>1</v>
      </c>
      <c r="P104" s="1885"/>
      <c r="Q104" s="1885" t="s">
        <v>51</v>
      </c>
      <c r="R104" s="1885"/>
      <c r="S104" s="1885" t="s">
        <v>51</v>
      </c>
      <c r="T104" s="1053"/>
    </row>
    <row r="105" spans="1:20" s="26" customFormat="1" ht="18.95" customHeight="1">
      <c r="A105" s="1875" t="s">
        <v>180</v>
      </c>
      <c r="B105" s="1887" t="s">
        <v>181</v>
      </c>
      <c r="C105" s="1887" t="s">
        <v>349</v>
      </c>
      <c r="D105" s="1914" t="s">
        <v>730</v>
      </c>
      <c r="E105" s="1633" t="s">
        <v>721</v>
      </c>
      <c r="F105" s="1627">
        <v>70</v>
      </c>
      <c r="G105" s="1888" t="s">
        <v>725</v>
      </c>
      <c r="H105" s="1878" t="s">
        <v>678</v>
      </c>
      <c r="I105" s="1863">
        <v>5000</v>
      </c>
      <c r="J105" s="1863">
        <v>5000</v>
      </c>
      <c r="K105" s="1944">
        <v>5000</v>
      </c>
      <c r="L105" s="1850">
        <f t="shared" si="4"/>
        <v>0</v>
      </c>
      <c r="M105" s="1885">
        <v>100</v>
      </c>
      <c r="N105" s="1885">
        <v>100</v>
      </c>
      <c r="O105" s="1885">
        <v>1</v>
      </c>
      <c r="P105" s="1885"/>
      <c r="Q105" s="1885"/>
      <c r="R105" s="1885"/>
      <c r="S105" s="1885" t="s">
        <v>51</v>
      </c>
      <c r="T105" s="1053"/>
    </row>
    <row r="106" spans="1:20" s="26" customFormat="1" ht="18.95" customHeight="1">
      <c r="A106" s="1875" t="s">
        <v>180</v>
      </c>
      <c r="B106" s="1887" t="s">
        <v>181</v>
      </c>
      <c r="C106" s="1887" t="s">
        <v>349</v>
      </c>
      <c r="D106" s="1914" t="s">
        <v>386</v>
      </c>
      <c r="E106" s="1914" t="s">
        <v>1274</v>
      </c>
      <c r="F106" s="1892">
        <v>43</v>
      </c>
      <c r="G106" s="1888" t="s">
        <v>725</v>
      </c>
      <c r="H106" s="1878" t="s">
        <v>678</v>
      </c>
      <c r="I106" s="1863">
        <v>5000</v>
      </c>
      <c r="J106" s="1863">
        <v>5000</v>
      </c>
      <c r="K106" s="1944">
        <v>5000</v>
      </c>
      <c r="L106" s="1850">
        <f t="shared" si="4"/>
        <v>0</v>
      </c>
      <c r="M106" s="1885">
        <v>100</v>
      </c>
      <c r="N106" s="1885">
        <v>100</v>
      </c>
      <c r="O106" s="1885">
        <v>1</v>
      </c>
      <c r="P106" s="1885"/>
      <c r="Q106" s="1885"/>
      <c r="R106" s="1885"/>
      <c r="S106" s="1885" t="s">
        <v>51</v>
      </c>
      <c r="T106" s="1053"/>
    </row>
    <row r="107" spans="1:20" s="26" customFormat="1" ht="18.95" customHeight="1">
      <c r="A107" s="2218" t="s">
        <v>180</v>
      </c>
      <c r="B107" s="2219" t="s">
        <v>181</v>
      </c>
      <c r="C107" s="2219" t="s">
        <v>349</v>
      </c>
      <c r="D107" s="2398" t="s">
        <v>454</v>
      </c>
      <c r="E107" s="1633" t="s">
        <v>1431</v>
      </c>
      <c r="F107" s="1627">
        <v>40</v>
      </c>
      <c r="G107" s="2231" t="s">
        <v>725</v>
      </c>
      <c r="H107" s="1878" t="s">
        <v>678</v>
      </c>
      <c r="I107" s="2214">
        <v>86451</v>
      </c>
      <c r="J107" s="2214">
        <v>86451</v>
      </c>
      <c r="K107" s="2206">
        <v>86451</v>
      </c>
      <c r="L107" s="2207">
        <f t="shared" si="4"/>
        <v>0</v>
      </c>
      <c r="M107" s="2435">
        <v>100</v>
      </c>
      <c r="N107" s="2435">
        <v>100</v>
      </c>
      <c r="O107" s="2431">
        <v>1</v>
      </c>
      <c r="P107" s="2432"/>
      <c r="Q107" s="2433" t="s">
        <v>51</v>
      </c>
      <c r="R107" s="2431" t="s">
        <v>51</v>
      </c>
      <c r="S107" s="2405" t="s">
        <v>51</v>
      </c>
      <c r="T107" s="2434"/>
    </row>
    <row r="108" spans="1:20" s="26" customFormat="1" ht="18.95" customHeight="1">
      <c r="A108" s="2218"/>
      <c r="B108" s="2219"/>
      <c r="C108" s="2219"/>
      <c r="D108" s="2398"/>
      <c r="E108" s="1633" t="s">
        <v>1432</v>
      </c>
      <c r="F108" s="1627">
        <v>40</v>
      </c>
      <c r="G108" s="2231"/>
      <c r="H108" s="1878" t="s">
        <v>678</v>
      </c>
      <c r="I108" s="2214"/>
      <c r="J108" s="2214"/>
      <c r="K108" s="2206"/>
      <c r="L108" s="2207">
        <f t="shared" si="4"/>
        <v>0</v>
      </c>
      <c r="M108" s="2435"/>
      <c r="N108" s="2435"/>
      <c r="O108" s="2431"/>
      <c r="P108" s="2432"/>
      <c r="Q108" s="2433"/>
      <c r="R108" s="2431"/>
      <c r="S108" s="2405"/>
      <c r="T108" s="2434"/>
    </row>
    <row r="109" spans="1:20" s="26" customFormat="1" ht="18.95" customHeight="1">
      <c r="A109" s="2218"/>
      <c r="B109" s="2219"/>
      <c r="C109" s="2219"/>
      <c r="D109" s="2398"/>
      <c r="E109" s="1914" t="s">
        <v>1433</v>
      </c>
      <c r="F109" s="1892">
        <v>43</v>
      </c>
      <c r="G109" s="2231"/>
      <c r="H109" s="1878" t="s">
        <v>678</v>
      </c>
      <c r="I109" s="2214"/>
      <c r="J109" s="2214"/>
      <c r="K109" s="2206"/>
      <c r="L109" s="2207">
        <f t="shared" si="4"/>
        <v>0</v>
      </c>
      <c r="M109" s="2435"/>
      <c r="N109" s="2435"/>
      <c r="O109" s="2431"/>
      <c r="P109" s="2432"/>
      <c r="Q109" s="2433"/>
      <c r="R109" s="2431"/>
      <c r="S109" s="2405"/>
      <c r="T109" s="2434"/>
    </row>
    <row r="110" spans="1:20" s="26" customFormat="1" ht="18.95" customHeight="1">
      <c r="A110" s="2218"/>
      <c r="B110" s="2219"/>
      <c r="C110" s="2219"/>
      <c r="D110" s="2398"/>
      <c r="E110" s="1633" t="s">
        <v>1434</v>
      </c>
      <c r="F110" s="1627">
        <v>39</v>
      </c>
      <c r="G110" s="2231"/>
      <c r="H110" s="1878" t="s">
        <v>678</v>
      </c>
      <c r="I110" s="2214"/>
      <c r="J110" s="2214"/>
      <c r="K110" s="2206"/>
      <c r="L110" s="2207">
        <f t="shared" si="4"/>
        <v>0</v>
      </c>
      <c r="M110" s="2435"/>
      <c r="N110" s="2435"/>
      <c r="O110" s="2431"/>
      <c r="P110" s="2432"/>
      <c r="Q110" s="2433"/>
      <c r="R110" s="2431"/>
      <c r="S110" s="2405"/>
      <c r="T110" s="2434"/>
    </row>
    <row r="111" spans="1:20" s="26" customFormat="1" ht="18.95" customHeight="1">
      <c r="A111" s="2218"/>
      <c r="B111" s="2219"/>
      <c r="C111" s="2219"/>
      <c r="D111" s="2398"/>
      <c r="E111" s="1633" t="s">
        <v>1435</v>
      </c>
      <c r="F111" s="1627">
        <v>72</v>
      </c>
      <c r="G111" s="2231"/>
      <c r="H111" s="1878" t="s">
        <v>678</v>
      </c>
      <c r="I111" s="2214"/>
      <c r="J111" s="2214"/>
      <c r="K111" s="2206"/>
      <c r="L111" s="2207">
        <f t="shared" si="4"/>
        <v>0</v>
      </c>
      <c r="M111" s="2435"/>
      <c r="N111" s="2435"/>
      <c r="O111" s="2431"/>
      <c r="P111" s="2432"/>
      <c r="Q111" s="2433"/>
      <c r="R111" s="2431"/>
      <c r="S111" s="2405"/>
      <c r="T111" s="2434"/>
    </row>
    <row r="112" spans="1:20" s="26" customFormat="1" ht="18.95" customHeight="1">
      <c r="A112" s="2218"/>
      <c r="B112" s="2219"/>
      <c r="C112" s="2219"/>
      <c r="D112" s="2398"/>
      <c r="E112" s="1914" t="s">
        <v>1436</v>
      </c>
      <c r="F112" s="1892">
        <v>68</v>
      </c>
      <c r="G112" s="2231"/>
      <c r="H112" s="1878" t="s">
        <v>678</v>
      </c>
      <c r="I112" s="2214"/>
      <c r="J112" s="2214"/>
      <c r="K112" s="2206"/>
      <c r="L112" s="2207">
        <f t="shared" si="4"/>
        <v>0</v>
      </c>
      <c r="M112" s="2435"/>
      <c r="N112" s="2435"/>
      <c r="O112" s="2431"/>
      <c r="P112" s="2432"/>
      <c r="Q112" s="2433"/>
      <c r="R112" s="2431"/>
      <c r="S112" s="2405"/>
      <c r="T112" s="2434"/>
    </row>
    <row r="113" spans="1:20" s="26" customFormat="1" ht="18.95" customHeight="1">
      <c r="A113" s="2218"/>
      <c r="B113" s="2219"/>
      <c r="C113" s="2219"/>
      <c r="D113" s="2398"/>
      <c r="E113" s="1914" t="s">
        <v>1437</v>
      </c>
      <c r="F113" s="1892">
        <v>81</v>
      </c>
      <c r="G113" s="2231"/>
      <c r="H113" s="1878" t="s">
        <v>678</v>
      </c>
      <c r="I113" s="2214"/>
      <c r="J113" s="2214"/>
      <c r="K113" s="2206"/>
      <c r="L113" s="2207">
        <f t="shared" si="4"/>
        <v>0</v>
      </c>
      <c r="M113" s="2435"/>
      <c r="N113" s="2435"/>
      <c r="O113" s="2431"/>
      <c r="P113" s="2432"/>
      <c r="Q113" s="2433"/>
      <c r="R113" s="2431"/>
      <c r="S113" s="2405"/>
      <c r="T113" s="2434"/>
    </row>
    <row r="114" spans="1:20" s="26" customFormat="1" ht="18.95" customHeight="1">
      <c r="A114" s="2218"/>
      <c r="B114" s="2219"/>
      <c r="C114" s="2219"/>
      <c r="D114" s="2398"/>
      <c r="E114" s="1633" t="s">
        <v>1438</v>
      </c>
      <c r="F114" s="1627">
        <v>77</v>
      </c>
      <c r="G114" s="2231"/>
      <c r="H114" s="1878" t="s">
        <v>678</v>
      </c>
      <c r="I114" s="2214"/>
      <c r="J114" s="2214"/>
      <c r="K114" s="2206"/>
      <c r="L114" s="2207">
        <f t="shared" si="4"/>
        <v>0</v>
      </c>
      <c r="M114" s="2435"/>
      <c r="N114" s="2435"/>
      <c r="O114" s="2431"/>
      <c r="P114" s="2432"/>
      <c r="Q114" s="2433"/>
      <c r="R114" s="2431"/>
      <c r="S114" s="2405"/>
      <c r="T114" s="2434"/>
    </row>
    <row r="115" spans="1:20" s="26" customFormat="1" ht="76.5" customHeight="1">
      <c r="A115" s="1911" t="s">
        <v>180</v>
      </c>
      <c r="B115" s="1924" t="s">
        <v>181</v>
      </c>
      <c r="C115" s="1924" t="s">
        <v>401</v>
      </c>
      <c r="D115" s="1914" t="s">
        <v>1439</v>
      </c>
      <c r="E115" s="1633" t="s">
        <v>1439</v>
      </c>
      <c r="F115" s="1632">
        <v>55</v>
      </c>
      <c r="G115" s="1888" t="s">
        <v>725</v>
      </c>
      <c r="H115" s="1884" t="s">
        <v>678</v>
      </c>
      <c r="I115" s="1930">
        <v>106000</v>
      </c>
      <c r="J115" s="1930">
        <v>106000</v>
      </c>
      <c r="K115" s="1669">
        <v>106000</v>
      </c>
      <c r="L115" s="1932">
        <f t="shared" si="4"/>
        <v>0</v>
      </c>
      <c r="M115" s="1961">
        <v>100</v>
      </c>
      <c r="N115" s="1896">
        <v>100</v>
      </c>
      <c r="O115" s="1961">
        <v>1</v>
      </c>
      <c r="P115" s="1925"/>
      <c r="Q115" s="1925"/>
      <c r="R115" s="1925"/>
      <c r="S115" s="1961"/>
      <c r="T115" s="1670"/>
    </row>
    <row r="116" spans="1:20" s="26" customFormat="1" ht="23.1" customHeight="1">
      <c r="A116" s="2389" t="s">
        <v>180</v>
      </c>
      <c r="B116" s="2390" t="s">
        <v>181</v>
      </c>
      <c r="C116" s="2390" t="s">
        <v>401</v>
      </c>
      <c r="D116" s="2391" t="s">
        <v>1440</v>
      </c>
      <c r="E116" s="1671" t="s">
        <v>1441</v>
      </c>
      <c r="F116" s="1632">
        <v>18</v>
      </c>
      <c r="G116" s="2235" t="s">
        <v>725</v>
      </c>
      <c r="H116" s="1884" t="s">
        <v>678</v>
      </c>
      <c r="I116" s="2428">
        <v>55000</v>
      </c>
      <c r="J116" s="2428">
        <v>53956.47</v>
      </c>
      <c r="K116" s="2429">
        <v>53956.47</v>
      </c>
      <c r="L116" s="2430">
        <f t="shared" si="4"/>
        <v>1043.5299999999988</v>
      </c>
      <c r="M116" s="2425">
        <v>100</v>
      </c>
      <c r="N116" s="2425">
        <v>98</v>
      </c>
      <c r="O116" s="2425">
        <v>1</v>
      </c>
      <c r="P116" s="2426"/>
      <c r="Q116" s="2426"/>
      <c r="R116" s="2426"/>
      <c r="S116" s="2425"/>
      <c r="T116" s="2427"/>
    </row>
    <row r="117" spans="1:20" s="26" customFormat="1" ht="23.1" customHeight="1">
      <c r="A117" s="2389"/>
      <c r="B117" s="2390"/>
      <c r="C117" s="2390"/>
      <c r="D117" s="2391"/>
      <c r="E117" s="1671" t="s">
        <v>1442</v>
      </c>
      <c r="F117" s="1632">
        <v>71</v>
      </c>
      <c r="G117" s="2235"/>
      <c r="H117" s="1884" t="s">
        <v>678</v>
      </c>
      <c r="I117" s="2428"/>
      <c r="J117" s="2428"/>
      <c r="K117" s="2429"/>
      <c r="L117" s="2430">
        <f t="shared" si="4"/>
        <v>0</v>
      </c>
      <c r="M117" s="2425"/>
      <c r="N117" s="2425"/>
      <c r="O117" s="2425"/>
      <c r="P117" s="2426"/>
      <c r="Q117" s="2426"/>
      <c r="R117" s="2426"/>
      <c r="S117" s="2425"/>
      <c r="T117" s="2427"/>
    </row>
    <row r="118" spans="1:20" s="26" customFormat="1" ht="23.1" customHeight="1">
      <c r="A118" s="2389"/>
      <c r="B118" s="2390"/>
      <c r="C118" s="2390"/>
      <c r="D118" s="2391"/>
      <c r="E118" s="1929" t="s">
        <v>1443</v>
      </c>
      <c r="F118" s="1925">
        <v>124</v>
      </c>
      <c r="G118" s="2235"/>
      <c r="H118" s="1884" t="s">
        <v>678</v>
      </c>
      <c r="I118" s="2428"/>
      <c r="J118" s="2428"/>
      <c r="K118" s="2429"/>
      <c r="L118" s="2430">
        <f t="shared" si="4"/>
        <v>0</v>
      </c>
      <c r="M118" s="2425"/>
      <c r="N118" s="2425"/>
      <c r="O118" s="2425"/>
      <c r="P118" s="2426"/>
      <c r="Q118" s="2426"/>
      <c r="R118" s="2426"/>
      <c r="S118" s="2425"/>
      <c r="T118" s="2427"/>
    </row>
    <row r="119" spans="1:20" s="26" customFormat="1" ht="23.1" customHeight="1">
      <c r="A119" s="1911" t="s">
        <v>180</v>
      </c>
      <c r="B119" s="1924" t="s">
        <v>181</v>
      </c>
      <c r="C119" s="1924" t="s">
        <v>401</v>
      </c>
      <c r="D119" s="1929" t="s">
        <v>747</v>
      </c>
      <c r="E119" s="1914" t="s">
        <v>1444</v>
      </c>
      <c r="F119" s="1925">
        <v>44</v>
      </c>
      <c r="G119" s="1888" t="s">
        <v>725</v>
      </c>
      <c r="H119" s="1884" t="s">
        <v>678</v>
      </c>
      <c r="I119" s="1930">
        <v>8000</v>
      </c>
      <c r="J119" s="1930">
        <v>5050.3999999999996</v>
      </c>
      <c r="K119" s="1669">
        <v>5050.3999999999996</v>
      </c>
      <c r="L119" s="1932">
        <f t="shared" si="4"/>
        <v>2949.6000000000004</v>
      </c>
      <c r="M119" s="1961">
        <v>100</v>
      </c>
      <c r="N119" s="1896">
        <v>63</v>
      </c>
      <c r="O119" s="1961">
        <v>1</v>
      </c>
      <c r="P119" s="1925"/>
      <c r="Q119" s="1925"/>
      <c r="R119" s="1925"/>
      <c r="S119" s="1961"/>
      <c r="T119" s="1670"/>
    </row>
    <row r="120" spans="1:20" s="26" customFormat="1" ht="23.1" customHeight="1">
      <c r="A120" s="1911" t="s">
        <v>180</v>
      </c>
      <c r="B120" s="1924" t="s">
        <v>181</v>
      </c>
      <c r="C120" s="1924" t="s">
        <v>401</v>
      </c>
      <c r="D120" s="1914" t="s">
        <v>1445</v>
      </c>
      <c r="E120" s="1607" t="s">
        <v>1445</v>
      </c>
      <c r="F120" s="1632">
        <v>83</v>
      </c>
      <c r="G120" s="1888" t="s">
        <v>725</v>
      </c>
      <c r="H120" s="1884" t="s">
        <v>678</v>
      </c>
      <c r="I120" s="1930">
        <v>10000</v>
      </c>
      <c r="J120" s="1930">
        <v>10000</v>
      </c>
      <c r="K120" s="1669">
        <v>10000</v>
      </c>
      <c r="L120" s="1932">
        <f t="shared" si="4"/>
        <v>0</v>
      </c>
      <c r="M120" s="1961">
        <v>100</v>
      </c>
      <c r="N120" s="1896">
        <v>100</v>
      </c>
      <c r="O120" s="1961">
        <v>1</v>
      </c>
      <c r="P120" s="1925"/>
      <c r="Q120" s="1925"/>
      <c r="R120" s="1925"/>
      <c r="S120" s="1961"/>
      <c r="T120" s="1670"/>
    </row>
    <row r="121" spans="1:20" s="26" customFormat="1" ht="23.1" customHeight="1">
      <c r="A121" s="2389" t="s">
        <v>180</v>
      </c>
      <c r="B121" s="2390" t="s">
        <v>181</v>
      </c>
      <c r="C121" s="2390" t="s">
        <v>401</v>
      </c>
      <c r="D121" s="2391" t="s">
        <v>454</v>
      </c>
      <c r="E121" s="1671" t="s">
        <v>1446</v>
      </c>
      <c r="F121" s="1632">
        <v>54</v>
      </c>
      <c r="G121" s="2235" t="s">
        <v>725</v>
      </c>
      <c r="H121" s="1884" t="s">
        <v>678</v>
      </c>
      <c r="I121" s="2428">
        <v>91027.17</v>
      </c>
      <c r="J121" s="2428">
        <v>91027.17</v>
      </c>
      <c r="K121" s="2429">
        <v>91027.17</v>
      </c>
      <c r="L121" s="2430">
        <f t="shared" si="4"/>
        <v>0</v>
      </c>
      <c r="M121" s="2425">
        <v>100</v>
      </c>
      <c r="N121" s="2425">
        <v>100</v>
      </c>
      <c r="O121" s="2425">
        <v>1</v>
      </c>
      <c r="P121" s="2426"/>
      <c r="Q121" s="2426"/>
      <c r="R121" s="2426"/>
      <c r="S121" s="2425"/>
      <c r="T121" s="2427"/>
    </row>
    <row r="122" spans="1:20" s="26" customFormat="1" ht="23.1" customHeight="1">
      <c r="A122" s="2389"/>
      <c r="B122" s="2390"/>
      <c r="C122" s="2390"/>
      <c r="D122" s="2391"/>
      <c r="E122" s="1671" t="s">
        <v>1447</v>
      </c>
      <c r="F122" s="1632">
        <v>248</v>
      </c>
      <c r="G122" s="2235"/>
      <c r="H122" s="1884" t="s">
        <v>678</v>
      </c>
      <c r="I122" s="2428"/>
      <c r="J122" s="2428"/>
      <c r="K122" s="2429"/>
      <c r="L122" s="2430">
        <f t="shared" si="4"/>
        <v>0</v>
      </c>
      <c r="M122" s="2425"/>
      <c r="N122" s="2425"/>
      <c r="O122" s="2425"/>
      <c r="P122" s="2426"/>
      <c r="Q122" s="2426"/>
      <c r="R122" s="2426"/>
      <c r="S122" s="2425"/>
      <c r="T122" s="2427"/>
    </row>
    <row r="123" spans="1:20" s="26" customFormat="1" ht="23.1" customHeight="1">
      <c r="A123" s="2389"/>
      <c r="B123" s="2390"/>
      <c r="C123" s="2390"/>
      <c r="D123" s="2391"/>
      <c r="E123" s="1671" t="s">
        <v>1448</v>
      </c>
      <c r="F123" s="1632">
        <v>116</v>
      </c>
      <c r="G123" s="2235"/>
      <c r="H123" s="1884" t="s">
        <v>678</v>
      </c>
      <c r="I123" s="2428"/>
      <c r="J123" s="2428"/>
      <c r="K123" s="2429"/>
      <c r="L123" s="2430">
        <f t="shared" si="4"/>
        <v>0</v>
      </c>
      <c r="M123" s="2425"/>
      <c r="N123" s="2425"/>
      <c r="O123" s="2425"/>
      <c r="P123" s="2426"/>
      <c r="Q123" s="2426"/>
      <c r="R123" s="2426"/>
      <c r="S123" s="2425"/>
      <c r="T123" s="2427"/>
    </row>
    <row r="124" spans="1:20" s="26" customFormat="1" ht="23.1" customHeight="1">
      <c r="A124" s="2389"/>
      <c r="B124" s="2390"/>
      <c r="C124" s="2390"/>
      <c r="D124" s="2391"/>
      <c r="E124" s="1671" t="s">
        <v>1340</v>
      </c>
      <c r="F124" s="1632">
        <v>16</v>
      </c>
      <c r="G124" s="2235"/>
      <c r="H124" s="1884" t="s">
        <v>678</v>
      </c>
      <c r="I124" s="2428"/>
      <c r="J124" s="2428"/>
      <c r="K124" s="2429"/>
      <c r="L124" s="2430">
        <f t="shared" si="4"/>
        <v>0</v>
      </c>
      <c r="M124" s="2425"/>
      <c r="N124" s="2425"/>
      <c r="O124" s="2425"/>
      <c r="P124" s="2426"/>
      <c r="Q124" s="2426"/>
      <c r="R124" s="2426"/>
      <c r="S124" s="2425"/>
      <c r="T124" s="2427"/>
    </row>
    <row r="125" spans="1:20" s="26" customFormat="1" ht="23.1" customHeight="1">
      <c r="A125" s="2389"/>
      <c r="B125" s="2390"/>
      <c r="C125" s="2390"/>
      <c r="D125" s="2391"/>
      <c r="E125" s="1671" t="s">
        <v>1449</v>
      </c>
      <c r="F125" s="1632">
        <v>51</v>
      </c>
      <c r="G125" s="2235"/>
      <c r="H125" s="1884" t="s">
        <v>678</v>
      </c>
      <c r="I125" s="2428"/>
      <c r="J125" s="2428"/>
      <c r="K125" s="2429"/>
      <c r="L125" s="2430">
        <f t="shared" si="4"/>
        <v>0</v>
      </c>
      <c r="M125" s="2425"/>
      <c r="N125" s="2425"/>
      <c r="O125" s="2425"/>
      <c r="P125" s="2426"/>
      <c r="Q125" s="2426"/>
      <c r="R125" s="2426"/>
      <c r="S125" s="2425"/>
      <c r="T125" s="2427"/>
    </row>
    <row r="126" spans="1:20" s="26" customFormat="1" ht="23.1" customHeight="1">
      <c r="A126" s="2389"/>
      <c r="B126" s="2390"/>
      <c r="C126" s="2390"/>
      <c r="D126" s="2391"/>
      <c r="E126" s="1671" t="s">
        <v>1450</v>
      </c>
      <c r="F126" s="1632">
        <v>179</v>
      </c>
      <c r="G126" s="2235"/>
      <c r="H126" s="1884" t="s">
        <v>678</v>
      </c>
      <c r="I126" s="2428"/>
      <c r="J126" s="2428"/>
      <c r="K126" s="2429"/>
      <c r="L126" s="2430">
        <f t="shared" si="4"/>
        <v>0</v>
      </c>
      <c r="M126" s="2425"/>
      <c r="N126" s="2425"/>
      <c r="O126" s="2425"/>
      <c r="P126" s="2426"/>
      <c r="Q126" s="2426"/>
      <c r="R126" s="2426"/>
      <c r="S126" s="2425"/>
      <c r="T126" s="2427"/>
    </row>
    <row r="127" spans="1:20" s="26" customFormat="1" ht="23.1" customHeight="1">
      <c r="A127" s="2389"/>
      <c r="B127" s="2390"/>
      <c r="C127" s="2390"/>
      <c r="D127" s="2391"/>
      <c r="E127" s="1929" t="s">
        <v>1451</v>
      </c>
      <c r="F127" s="1925">
        <v>56</v>
      </c>
      <c r="G127" s="2235"/>
      <c r="H127" s="1884" t="s">
        <v>678</v>
      </c>
      <c r="I127" s="2428"/>
      <c r="J127" s="2428"/>
      <c r="K127" s="2429"/>
      <c r="L127" s="2430">
        <f t="shared" si="4"/>
        <v>0</v>
      </c>
      <c r="M127" s="2425"/>
      <c r="N127" s="2425"/>
      <c r="O127" s="2425"/>
      <c r="P127" s="2426"/>
      <c r="Q127" s="2426"/>
      <c r="R127" s="2426"/>
      <c r="S127" s="2425"/>
      <c r="T127" s="2427"/>
    </row>
    <row r="128" spans="1:20" s="26" customFormat="1" ht="23.1" customHeight="1">
      <c r="A128" s="2389"/>
      <c r="B128" s="2390"/>
      <c r="C128" s="2390"/>
      <c r="D128" s="2391"/>
      <c r="E128" s="1929" t="s">
        <v>1452</v>
      </c>
      <c r="F128" s="1925">
        <v>97</v>
      </c>
      <c r="G128" s="2235"/>
      <c r="H128" s="1884" t="s">
        <v>678</v>
      </c>
      <c r="I128" s="2428"/>
      <c r="J128" s="2428"/>
      <c r="K128" s="2429"/>
      <c r="L128" s="2430">
        <f t="shared" si="4"/>
        <v>0</v>
      </c>
      <c r="M128" s="2425"/>
      <c r="N128" s="2425"/>
      <c r="O128" s="2425"/>
      <c r="P128" s="2426"/>
      <c r="Q128" s="2426"/>
      <c r="R128" s="2426"/>
      <c r="S128" s="2425"/>
      <c r="T128" s="2427"/>
    </row>
    <row r="129" spans="1:20" s="26" customFormat="1" ht="20.100000000000001" customHeight="1">
      <c r="A129" s="1911" t="s">
        <v>180</v>
      </c>
      <c r="B129" s="1912" t="s">
        <v>181</v>
      </c>
      <c r="C129" s="1912" t="s">
        <v>416</v>
      </c>
      <c r="D129" s="1905" t="s">
        <v>426</v>
      </c>
      <c r="E129" s="1905" t="s">
        <v>1453</v>
      </c>
      <c r="F129" s="1982">
        <v>15</v>
      </c>
      <c r="G129" s="1878" t="s">
        <v>75</v>
      </c>
      <c r="H129" s="1878" t="s">
        <v>738</v>
      </c>
      <c r="I129" s="1908">
        <v>40356.97</v>
      </c>
      <c r="J129" s="1908">
        <v>40356.97</v>
      </c>
      <c r="K129" s="1909">
        <v>40356.97</v>
      </c>
      <c r="L129" s="1910">
        <f>I129-K129</f>
        <v>0</v>
      </c>
      <c r="M129" s="1906">
        <v>100</v>
      </c>
      <c r="N129" s="1906">
        <v>100</v>
      </c>
      <c r="O129" s="1982">
        <v>1</v>
      </c>
      <c r="P129" s="1982"/>
      <c r="Q129" s="1982"/>
      <c r="R129" s="1982"/>
      <c r="S129" s="1906"/>
      <c r="T129" s="1907"/>
    </row>
    <row r="130" spans="1:20" s="26" customFormat="1" ht="20.100000000000001" customHeight="1">
      <c r="A130" s="1911" t="s">
        <v>180</v>
      </c>
      <c r="B130" s="1912" t="s">
        <v>181</v>
      </c>
      <c r="C130" s="1912" t="s">
        <v>416</v>
      </c>
      <c r="D130" s="1905" t="s">
        <v>419</v>
      </c>
      <c r="E130" s="1068" t="s">
        <v>721</v>
      </c>
      <c r="F130" s="1196">
        <v>71</v>
      </c>
      <c r="G130" s="1861" t="s">
        <v>725</v>
      </c>
      <c r="H130" s="1878" t="s">
        <v>678</v>
      </c>
      <c r="I130" s="1908">
        <v>62069.83</v>
      </c>
      <c r="J130" s="1908">
        <v>62069.83</v>
      </c>
      <c r="K130" s="1909">
        <v>62069.83</v>
      </c>
      <c r="L130" s="1910">
        <f t="shared" ref="L130:L137" si="6">I130-K130</f>
        <v>0</v>
      </c>
      <c r="M130" s="1906">
        <v>100</v>
      </c>
      <c r="N130" s="1906">
        <v>100</v>
      </c>
      <c r="O130" s="1982">
        <v>1</v>
      </c>
      <c r="P130" s="1982"/>
      <c r="Q130" s="1982"/>
      <c r="R130" s="1982"/>
      <c r="S130" s="1906"/>
      <c r="T130" s="1907"/>
    </row>
    <row r="131" spans="1:20" s="26" customFormat="1" ht="20.100000000000001" customHeight="1">
      <c r="A131" s="1911" t="s">
        <v>180</v>
      </c>
      <c r="B131" s="1912" t="s">
        <v>181</v>
      </c>
      <c r="C131" s="1912" t="s">
        <v>416</v>
      </c>
      <c r="D131" s="1905" t="s">
        <v>1454</v>
      </c>
      <c r="E131" s="1905" t="s">
        <v>1455</v>
      </c>
      <c r="F131" s="1982">
        <v>41</v>
      </c>
      <c r="G131" s="1861" t="s">
        <v>725</v>
      </c>
      <c r="H131" s="1878" t="s">
        <v>738</v>
      </c>
      <c r="I131" s="1969">
        <v>5000</v>
      </c>
      <c r="J131" s="1969">
        <v>5000</v>
      </c>
      <c r="K131" s="1909">
        <v>5000</v>
      </c>
      <c r="L131" s="1910">
        <f t="shared" si="6"/>
        <v>0</v>
      </c>
      <c r="M131" s="1906">
        <v>100</v>
      </c>
      <c r="N131" s="1906">
        <v>100</v>
      </c>
      <c r="O131" s="1982">
        <v>1</v>
      </c>
      <c r="P131" s="1982"/>
      <c r="Q131" s="1982"/>
      <c r="R131" s="1982"/>
      <c r="S131" s="1906"/>
      <c r="T131" s="1907"/>
    </row>
    <row r="132" spans="1:20" s="26" customFormat="1" ht="20.100000000000001" customHeight="1">
      <c r="A132" s="1911" t="s">
        <v>180</v>
      </c>
      <c r="B132" s="1912" t="s">
        <v>181</v>
      </c>
      <c r="C132" s="1912" t="s">
        <v>416</v>
      </c>
      <c r="D132" s="1905" t="s">
        <v>1456</v>
      </c>
      <c r="E132" s="1068" t="s">
        <v>721</v>
      </c>
      <c r="F132" s="1196">
        <v>158</v>
      </c>
      <c r="G132" s="1861" t="s">
        <v>725</v>
      </c>
      <c r="H132" s="1878" t="s">
        <v>738</v>
      </c>
      <c r="I132" s="1969">
        <v>5000</v>
      </c>
      <c r="J132" s="1969">
        <v>5000</v>
      </c>
      <c r="K132" s="1909">
        <v>5000</v>
      </c>
      <c r="L132" s="1910">
        <f t="shared" si="6"/>
        <v>0</v>
      </c>
      <c r="M132" s="1906">
        <v>100</v>
      </c>
      <c r="N132" s="1906">
        <v>100</v>
      </c>
      <c r="O132" s="1982">
        <v>1</v>
      </c>
      <c r="P132" s="1982"/>
      <c r="Q132" s="1982"/>
      <c r="R132" s="1982"/>
      <c r="S132" s="1906"/>
      <c r="T132" s="1907"/>
    </row>
    <row r="133" spans="1:20" s="26" customFormat="1" ht="20.100000000000001" customHeight="1">
      <c r="A133" s="1911" t="s">
        <v>180</v>
      </c>
      <c r="B133" s="1912" t="s">
        <v>181</v>
      </c>
      <c r="C133" s="1912" t="s">
        <v>416</v>
      </c>
      <c r="D133" s="1905" t="s">
        <v>1457</v>
      </c>
      <c r="E133" s="1068" t="s">
        <v>721</v>
      </c>
      <c r="F133" s="1196">
        <v>103</v>
      </c>
      <c r="G133" s="1861" t="s">
        <v>725</v>
      </c>
      <c r="H133" s="1878" t="s">
        <v>738</v>
      </c>
      <c r="I133" s="1908">
        <v>5175.97</v>
      </c>
      <c r="J133" s="1908">
        <v>5175.97</v>
      </c>
      <c r="K133" s="1909">
        <v>5175.97</v>
      </c>
      <c r="L133" s="1910">
        <f t="shared" si="6"/>
        <v>0</v>
      </c>
      <c r="M133" s="1906">
        <v>100</v>
      </c>
      <c r="N133" s="1906">
        <v>100</v>
      </c>
      <c r="O133" s="1982">
        <v>1</v>
      </c>
      <c r="P133" s="1982"/>
      <c r="Q133" s="1982"/>
      <c r="R133" s="1982"/>
      <c r="S133" s="1906"/>
      <c r="T133" s="1907"/>
    </row>
    <row r="134" spans="1:20" s="26" customFormat="1" ht="20.100000000000001" customHeight="1">
      <c r="A134" s="1911" t="s">
        <v>180</v>
      </c>
      <c r="B134" s="1912" t="s">
        <v>181</v>
      </c>
      <c r="C134" s="1912" t="s">
        <v>416</v>
      </c>
      <c r="D134" s="1905" t="s">
        <v>1458</v>
      </c>
      <c r="E134" s="1068" t="s">
        <v>721</v>
      </c>
      <c r="F134" s="1196">
        <v>108</v>
      </c>
      <c r="G134" s="1861" t="s">
        <v>725</v>
      </c>
      <c r="H134" s="1878" t="s">
        <v>678</v>
      </c>
      <c r="I134" s="1969">
        <v>5000</v>
      </c>
      <c r="J134" s="1969">
        <v>5000</v>
      </c>
      <c r="K134" s="1909">
        <v>5000</v>
      </c>
      <c r="L134" s="1910">
        <f t="shared" si="6"/>
        <v>0</v>
      </c>
      <c r="M134" s="1906">
        <v>100</v>
      </c>
      <c r="N134" s="1906">
        <v>100</v>
      </c>
      <c r="O134" s="1982">
        <v>1</v>
      </c>
      <c r="P134" s="1982"/>
      <c r="Q134" s="1982"/>
      <c r="R134" s="1982"/>
      <c r="S134" s="1906"/>
      <c r="T134" s="1907"/>
    </row>
    <row r="135" spans="1:20" s="26" customFormat="1" ht="20.100000000000001" customHeight="1">
      <c r="A135" s="2389" t="s">
        <v>180</v>
      </c>
      <c r="B135" s="2448" t="s">
        <v>181</v>
      </c>
      <c r="C135" s="2448" t="s">
        <v>416</v>
      </c>
      <c r="D135" s="2424" t="s">
        <v>454</v>
      </c>
      <c r="E135" s="1068" t="s">
        <v>1459</v>
      </c>
      <c r="F135" s="1196">
        <v>146</v>
      </c>
      <c r="G135" s="2220" t="s">
        <v>725</v>
      </c>
      <c r="H135" s="1878" t="s">
        <v>678</v>
      </c>
      <c r="I135" s="2449">
        <v>39088.68</v>
      </c>
      <c r="J135" s="2449">
        <v>39088.68</v>
      </c>
      <c r="K135" s="2451">
        <v>39088.68</v>
      </c>
      <c r="L135" s="2395">
        <f t="shared" si="6"/>
        <v>0</v>
      </c>
      <c r="M135" s="2396">
        <v>100</v>
      </c>
      <c r="N135" s="2396">
        <v>100</v>
      </c>
      <c r="O135" s="2396">
        <v>1</v>
      </c>
      <c r="P135" s="2396"/>
      <c r="Q135" s="2396"/>
      <c r="R135" s="2396"/>
      <c r="S135" s="2396"/>
      <c r="T135" s="2450"/>
    </row>
    <row r="136" spans="1:20" s="26" customFormat="1" ht="20.100000000000001" customHeight="1">
      <c r="A136" s="2389"/>
      <c r="B136" s="2448"/>
      <c r="C136" s="2448"/>
      <c r="D136" s="2424"/>
      <c r="E136" s="1068" t="s">
        <v>1460</v>
      </c>
      <c r="F136" s="1196">
        <v>108</v>
      </c>
      <c r="G136" s="2220"/>
      <c r="H136" s="1878" t="s">
        <v>678</v>
      </c>
      <c r="I136" s="2449"/>
      <c r="J136" s="2449"/>
      <c r="K136" s="2451"/>
      <c r="L136" s="2395">
        <f t="shared" si="6"/>
        <v>0</v>
      </c>
      <c r="M136" s="2396"/>
      <c r="N136" s="2396"/>
      <c r="O136" s="2396"/>
      <c r="P136" s="2396"/>
      <c r="Q136" s="2396"/>
      <c r="R136" s="2396"/>
      <c r="S136" s="2396"/>
      <c r="T136" s="2450"/>
    </row>
    <row r="137" spans="1:20" s="26" customFormat="1" ht="20.100000000000001" customHeight="1">
      <c r="A137" s="2389"/>
      <c r="B137" s="2448"/>
      <c r="C137" s="2448"/>
      <c r="D137" s="2424"/>
      <c r="E137" s="1068" t="s">
        <v>1461</v>
      </c>
      <c r="F137" s="1196">
        <v>103</v>
      </c>
      <c r="G137" s="2220"/>
      <c r="H137" s="1878" t="s">
        <v>678</v>
      </c>
      <c r="I137" s="2449"/>
      <c r="J137" s="2449"/>
      <c r="K137" s="2451"/>
      <c r="L137" s="2395">
        <f t="shared" si="6"/>
        <v>0</v>
      </c>
      <c r="M137" s="2396"/>
      <c r="N137" s="2396"/>
      <c r="O137" s="2396"/>
      <c r="P137" s="2396"/>
      <c r="Q137" s="2396"/>
      <c r="R137" s="2396"/>
      <c r="S137" s="2396"/>
      <c r="T137" s="2450"/>
    </row>
    <row r="138" spans="1:20" s="26" customFormat="1" ht="23.1" customHeight="1">
      <c r="A138" s="1784" t="s">
        <v>180</v>
      </c>
      <c r="B138" s="1710" t="s">
        <v>181</v>
      </c>
      <c r="C138" s="1710" t="s">
        <v>432</v>
      </c>
      <c r="D138" s="1905" t="s">
        <v>439</v>
      </c>
      <c r="E138" s="1905" t="s">
        <v>1462</v>
      </c>
      <c r="F138" s="1676">
        <v>17</v>
      </c>
      <c r="G138" s="1878" t="s">
        <v>725</v>
      </c>
      <c r="H138" s="1878" t="s">
        <v>678</v>
      </c>
      <c r="I138" s="1969">
        <v>36000</v>
      </c>
      <c r="J138" s="1969">
        <v>36000</v>
      </c>
      <c r="K138" s="1894">
        <v>36000</v>
      </c>
      <c r="L138" s="1709">
        <f>I138-K138</f>
        <v>0</v>
      </c>
      <c r="M138" s="1549">
        <v>100</v>
      </c>
      <c r="N138" s="1549">
        <v>100</v>
      </c>
      <c r="O138" s="1273">
        <v>1</v>
      </c>
      <c r="P138" s="1273"/>
      <c r="Q138" s="1273"/>
      <c r="R138" s="1273"/>
      <c r="S138" s="1273"/>
      <c r="T138" s="1566"/>
    </row>
    <row r="139" spans="1:20" s="26" customFormat="1" ht="23.1" customHeight="1">
      <c r="A139" s="1784" t="s">
        <v>180</v>
      </c>
      <c r="B139" s="1710" t="s">
        <v>181</v>
      </c>
      <c r="C139" s="1710" t="s">
        <v>432</v>
      </c>
      <c r="D139" s="1905" t="s">
        <v>1463</v>
      </c>
      <c r="E139" s="1068" t="s">
        <v>1464</v>
      </c>
      <c r="F139" s="1678">
        <v>55</v>
      </c>
      <c r="G139" s="1878" t="s">
        <v>725</v>
      </c>
      <c r="H139" s="1878" t="s">
        <v>678</v>
      </c>
      <c r="I139" s="1969">
        <v>25000</v>
      </c>
      <c r="J139" s="1969">
        <v>25000</v>
      </c>
      <c r="K139" s="1904">
        <v>25000</v>
      </c>
      <c r="L139" s="1895">
        <f>I139-K139</f>
        <v>0</v>
      </c>
      <c r="M139" s="1549">
        <v>100</v>
      </c>
      <c r="N139" s="1549">
        <v>100</v>
      </c>
      <c r="O139" s="1273">
        <v>1</v>
      </c>
      <c r="P139" s="1273"/>
      <c r="Q139" s="1273"/>
      <c r="R139" s="1273"/>
      <c r="S139" s="1273"/>
      <c r="T139" s="1566"/>
    </row>
    <row r="140" spans="1:20" s="26" customFormat="1" ht="34.5" customHeight="1">
      <c r="A140" s="1784" t="s">
        <v>180</v>
      </c>
      <c r="B140" s="1710" t="s">
        <v>181</v>
      </c>
      <c r="C140" s="1710" t="s">
        <v>432</v>
      </c>
      <c r="D140" s="1905" t="s">
        <v>433</v>
      </c>
      <c r="E140" s="1905" t="s">
        <v>1465</v>
      </c>
      <c r="F140" s="1676">
        <v>20</v>
      </c>
      <c r="G140" s="1878" t="s">
        <v>725</v>
      </c>
      <c r="H140" s="1878" t="s">
        <v>678</v>
      </c>
      <c r="I140" s="1863">
        <v>7427.28</v>
      </c>
      <c r="J140" s="1863">
        <v>7427.28</v>
      </c>
      <c r="K140" s="1904">
        <v>7427.28</v>
      </c>
      <c r="L140" s="1709">
        <f>I140-K140</f>
        <v>0</v>
      </c>
      <c r="M140" s="1549">
        <v>100</v>
      </c>
      <c r="N140" s="1549">
        <v>100</v>
      </c>
      <c r="O140" s="1273">
        <v>1</v>
      </c>
      <c r="P140" s="1273"/>
      <c r="Q140" s="1273"/>
      <c r="R140" s="1273"/>
      <c r="S140" s="1273"/>
      <c r="T140" s="1566"/>
    </row>
    <row r="141" spans="1:20" s="26" customFormat="1" ht="20.25" customHeight="1">
      <c r="A141" s="2218" t="s">
        <v>180</v>
      </c>
      <c r="B141" s="2219" t="s">
        <v>181</v>
      </c>
      <c r="C141" s="2219" t="s">
        <v>432</v>
      </c>
      <c r="D141" s="2424" t="s">
        <v>454</v>
      </c>
      <c r="E141" s="1905" t="s">
        <v>1466</v>
      </c>
      <c r="F141" s="1676">
        <v>38</v>
      </c>
      <c r="G141" s="2247" t="s">
        <v>725</v>
      </c>
      <c r="H141" s="1878" t="s">
        <v>678</v>
      </c>
      <c r="I141" s="2214">
        <v>42000</v>
      </c>
      <c r="J141" s="2214">
        <v>42000</v>
      </c>
      <c r="K141" s="2215">
        <v>42000</v>
      </c>
      <c r="L141" s="2216">
        <f t="shared" ref="L141:L146" si="7">I141-K141</f>
        <v>0</v>
      </c>
      <c r="M141" s="2230">
        <v>100</v>
      </c>
      <c r="N141" s="2230">
        <v>100</v>
      </c>
      <c r="O141" s="2408">
        <v>1</v>
      </c>
      <c r="P141" s="2408"/>
      <c r="Q141" s="2408"/>
      <c r="R141" s="2422"/>
      <c r="S141" s="2408"/>
      <c r="T141" s="2423"/>
    </row>
    <row r="142" spans="1:20" s="26" customFormat="1" ht="19.5" customHeight="1">
      <c r="A142" s="2218"/>
      <c r="B142" s="2219"/>
      <c r="C142" s="2219"/>
      <c r="D142" s="2424"/>
      <c r="E142" s="1711" t="s">
        <v>1467</v>
      </c>
      <c r="F142" s="1678">
        <v>92</v>
      </c>
      <c r="G142" s="2247"/>
      <c r="H142" s="1878" t="s">
        <v>678</v>
      </c>
      <c r="I142" s="2214"/>
      <c r="J142" s="2214"/>
      <c r="K142" s="2421"/>
      <c r="L142" s="2216">
        <f t="shared" si="7"/>
        <v>0</v>
      </c>
      <c r="M142" s="2230"/>
      <c r="N142" s="2230"/>
      <c r="O142" s="2408"/>
      <c r="P142" s="2408"/>
      <c r="Q142" s="2408"/>
      <c r="R142" s="2422"/>
      <c r="S142" s="2408"/>
      <c r="T142" s="2423"/>
    </row>
    <row r="143" spans="1:20" s="26" customFormat="1" ht="20.25" customHeight="1">
      <c r="A143" s="2218"/>
      <c r="B143" s="2219"/>
      <c r="C143" s="2219"/>
      <c r="D143" s="2424"/>
      <c r="E143" s="1711" t="s">
        <v>1468</v>
      </c>
      <c r="F143" s="1678">
        <v>45</v>
      </c>
      <c r="G143" s="2247"/>
      <c r="H143" s="1878" t="s">
        <v>678</v>
      </c>
      <c r="I143" s="2214"/>
      <c r="J143" s="2214"/>
      <c r="K143" s="2421"/>
      <c r="L143" s="2216">
        <f t="shared" si="7"/>
        <v>0</v>
      </c>
      <c r="M143" s="2230"/>
      <c r="N143" s="2230"/>
      <c r="O143" s="2408"/>
      <c r="P143" s="2408"/>
      <c r="Q143" s="2408"/>
      <c r="R143" s="2422"/>
      <c r="S143" s="2408"/>
      <c r="T143" s="2423"/>
    </row>
    <row r="144" spans="1:20" s="26" customFormat="1" ht="23.25" customHeight="1">
      <c r="A144" s="2218"/>
      <c r="B144" s="2219"/>
      <c r="C144" s="2219"/>
      <c r="D144" s="2424"/>
      <c r="E144" s="1711" t="s">
        <v>1469</v>
      </c>
      <c r="F144" s="1220">
        <v>14</v>
      </c>
      <c r="G144" s="2247"/>
      <c r="H144" s="1878" t="s">
        <v>678</v>
      </c>
      <c r="I144" s="2214"/>
      <c r="J144" s="2214"/>
      <c r="K144" s="2421"/>
      <c r="L144" s="2216">
        <f t="shared" si="7"/>
        <v>0</v>
      </c>
      <c r="M144" s="2230"/>
      <c r="N144" s="2230"/>
      <c r="O144" s="2408"/>
      <c r="P144" s="2408"/>
      <c r="Q144" s="2408"/>
      <c r="R144" s="2422"/>
      <c r="S144" s="2408"/>
      <c r="T144" s="2423"/>
    </row>
    <row r="145" spans="1:20" s="26" customFormat="1" ht="12.75" customHeight="1">
      <c r="A145" s="2218"/>
      <c r="B145" s="2219"/>
      <c r="C145" s="2219"/>
      <c r="D145" s="2424"/>
      <c r="E145" s="1711" t="s">
        <v>1470</v>
      </c>
      <c r="F145" s="1718">
        <v>48</v>
      </c>
      <c r="G145" s="2247"/>
      <c r="H145" s="1878" t="s">
        <v>678</v>
      </c>
      <c r="I145" s="2214"/>
      <c r="J145" s="2214"/>
      <c r="K145" s="2421"/>
      <c r="L145" s="2229">
        <f t="shared" si="7"/>
        <v>0</v>
      </c>
      <c r="M145" s="2230"/>
      <c r="N145" s="2230"/>
      <c r="O145" s="2408"/>
      <c r="P145" s="2408"/>
      <c r="Q145" s="2408"/>
      <c r="R145" s="2422"/>
      <c r="S145" s="2408"/>
      <c r="T145" s="2423"/>
    </row>
    <row r="146" spans="1:20" s="26" customFormat="1" ht="15" customHeight="1">
      <c r="A146" s="2218" t="s">
        <v>9</v>
      </c>
      <c r="B146" s="2219" t="s">
        <v>181</v>
      </c>
      <c r="C146" s="2219" t="s">
        <v>432</v>
      </c>
      <c r="D146" s="2424" t="s">
        <v>1471</v>
      </c>
      <c r="E146" s="1905" t="s">
        <v>1472</v>
      </c>
      <c r="F146" s="1273">
        <v>15</v>
      </c>
      <c r="G146" s="2231" t="s">
        <v>725</v>
      </c>
      <c r="H146" s="1264" t="s">
        <v>678</v>
      </c>
      <c r="I146" s="2376">
        <v>23374.6</v>
      </c>
      <c r="J146" s="2376">
        <v>23374.6</v>
      </c>
      <c r="K146" s="2421">
        <v>23374.6</v>
      </c>
      <c r="L146" s="2216">
        <f t="shared" si="7"/>
        <v>0</v>
      </c>
      <c r="M146" s="2230">
        <v>100</v>
      </c>
      <c r="N146" s="2230">
        <v>100</v>
      </c>
      <c r="O146" s="2408">
        <v>1</v>
      </c>
      <c r="P146" s="2408"/>
      <c r="Q146" s="2408"/>
      <c r="R146" s="2422"/>
      <c r="S146" s="2408"/>
      <c r="T146" s="2423"/>
    </row>
    <row r="147" spans="1:20" s="26" customFormat="1" ht="15" customHeight="1">
      <c r="A147" s="2218"/>
      <c r="B147" s="2219"/>
      <c r="C147" s="2219"/>
      <c r="D147" s="2424"/>
      <c r="E147" s="1876" t="s">
        <v>1473</v>
      </c>
      <c r="F147" s="1273">
        <v>12</v>
      </c>
      <c r="G147" s="2231"/>
      <c r="H147" s="1264" t="s">
        <v>678</v>
      </c>
      <c r="I147" s="2376"/>
      <c r="J147" s="2376"/>
      <c r="K147" s="2421"/>
      <c r="L147" s="2216"/>
      <c r="M147" s="2230"/>
      <c r="N147" s="2230"/>
      <c r="O147" s="2408"/>
      <c r="P147" s="2408"/>
      <c r="Q147" s="2408"/>
      <c r="R147" s="2422"/>
      <c r="S147" s="2408"/>
      <c r="T147" s="2423"/>
    </row>
    <row r="148" spans="1:20" s="26" customFormat="1" ht="15" customHeight="1">
      <c r="A148" s="2218"/>
      <c r="B148" s="2219"/>
      <c r="C148" s="2219"/>
      <c r="D148" s="2424"/>
      <c r="E148" s="1876" t="s">
        <v>1474</v>
      </c>
      <c r="F148" s="1273">
        <v>8</v>
      </c>
      <c r="G148" s="2231"/>
      <c r="H148" s="1264" t="s">
        <v>678</v>
      </c>
      <c r="I148" s="2376"/>
      <c r="J148" s="2376"/>
      <c r="K148" s="2421"/>
      <c r="L148" s="2216"/>
      <c r="M148" s="2230"/>
      <c r="N148" s="2230"/>
      <c r="O148" s="2408"/>
      <c r="P148" s="2408"/>
      <c r="Q148" s="2408"/>
      <c r="R148" s="2422"/>
      <c r="S148" s="2408"/>
      <c r="T148" s="2423"/>
    </row>
    <row r="149" spans="1:20" s="26" customFormat="1" ht="12.75">
      <c r="A149" s="1875" t="s">
        <v>180</v>
      </c>
      <c r="B149" s="1887" t="s">
        <v>181</v>
      </c>
      <c r="C149" s="1887" t="s">
        <v>463</v>
      </c>
      <c r="D149" s="1914" t="s">
        <v>1475</v>
      </c>
      <c r="E149" s="1914" t="s">
        <v>1476</v>
      </c>
      <c r="F149" s="1892">
        <v>132</v>
      </c>
      <c r="G149" s="1884" t="s">
        <v>725</v>
      </c>
      <c r="H149" s="1264" t="s">
        <v>678</v>
      </c>
      <c r="I149" s="1272">
        <v>21442.83</v>
      </c>
      <c r="J149" s="1551">
        <v>21442.83</v>
      </c>
      <c r="K149" s="1904">
        <v>21442.83</v>
      </c>
      <c r="L149" s="1895">
        <f t="shared" ref="L149:L159" si="8">I149-K149</f>
        <v>0</v>
      </c>
      <c r="M149" s="1273">
        <v>100</v>
      </c>
      <c r="N149" s="1273">
        <v>100</v>
      </c>
      <c r="O149" s="1273">
        <v>1</v>
      </c>
      <c r="P149" s="1273"/>
      <c r="Q149" s="1273"/>
      <c r="R149" s="1273"/>
      <c r="S149" s="1273"/>
      <c r="T149" s="1927"/>
    </row>
    <row r="150" spans="1:20" s="26" customFormat="1" ht="15" customHeight="1">
      <c r="A150" s="2218" t="s">
        <v>180</v>
      </c>
      <c r="B150" s="2219" t="s">
        <v>181</v>
      </c>
      <c r="C150" s="2219" t="s">
        <v>463</v>
      </c>
      <c r="D150" s="2391" t="s">
        <v>1477</v>
      </c>
      <c r="E150" s="1914" t="s">
        <v>1478</v>
      </c>
      <c r="F150" s="1892">
        <v>7</v>
      </c>
      <c r="G150" s="2231" t="s">
        <v>725</v>
      </c>
      <c r="H150" s="1264" t="s">
        <v>678</v>
      </c>
      <c r="I150" s="2376">
        <v>82331.09</v>
      </c>
      <c r="J150" s="2232">
        <v>82331.09</v>
      </c>
      <c r="K150" s="2421">
        <v>82331.09</v>
      </c>
      <c r="L150" s="2216">
        <f t="shared" si="8"/>
        <v>0</v>
      </c>
      <c r="M150" s="2212">
        <v>100</v>
      </c>
      <c r="N150" s="2212">
        <v>100</v>
      </c>
      <c r="O150" s="2212">
        <v>1</v>
      </c>
      <c r="P150" s="2212"/>
      <c r="Q150" s="2212"/>
      <c r="R150" s="2212"/>
      <c r="S150" s="2212"/>
      <c r="T150" s="2420"/>
    </row>
    <row r="151" spans="1:20" s="26" customFormat="1" ht="15" customHeight="1">
      <c r="A151" s="2218"/>
      <c r="B151" s="2219"/>
      <c r="C151" s="2219"/>
      <c r="D151" s="2386"/>
      <c r="E151" s="1633" t="s">
        <v>465</v>
      </c>
      <c r="F151" s="1627">
        <v>38</v>
      </c>
      <c r="G151" s="2231"/>
      <c r="H151" s="1264" t="s">
        <v>678</v>
      </c>
      <c r="I151" s="2376"/>
      <c r="J151" s="2232"/>
      <c r="K151" s="2421"/>
      <c r="L151" s="2216">
        <f t="shared" si="8"/>
        <v>0</v>
      </c>
      <c r="M151" s="2212"/>
      <c r="N151" s="2212"/>
      <c r="O151" s="2212"/>
      <c r="P151" s="2212"/>
      <c r="Q151" s="2212"/>
      <c r="R151" s="2212"/>
      <c r="S151" s="2212"/>
      <c r="T151" s="2420"/>
    </row>
    <row r="152" spans="1:20" s="26" customFormat="1" ht="15" customHeight="1">
      <c r="A152" s="2218"/>
      <c r="B152" s="2219"/>
      <c r="C152" s="2219"/>
      <c r="D152" s="2386"/>
      <c r="E152" s="1633" t="s">
        <v>1479</v>
      </c>
      <c r="F152" s="1627">
        <v>72</v>
      </c>
      <c r="G152" s="2231"/>
      <c r="H152" s="1264" t="s">
        <v>678</v>
      </c>
      <c r="I152" s="2376"/>
      <c r="J152" s="2232"/>
      <c r="K152" s="2421"/>
      <c r="L152" s="2216">
        <f t="shared" si="8"/>
        <v>0</v>
      </c>
      <c r="M152" s="2212"/>
      <c r="N152" s="2212"/>
      <c r="O152" s="2212"/>
      <c r="P152" s="2212"/>
      <c r="Q152" s="2212"/>
      <c r="R152" s="2212"/>
      <c r="S152" s="2212"/>
      <c r="T152" s="2420"/>
    </row>
    <row r="153" spans="1:20" s="26" customFormat="1" ht="15" customHeight="1">
      <c r="A153" s="2218"/>
      <c r="B153" s="2219"/>
      <c r="C153" s="2219"/>
      <c r="D153" s="2386"/>
      <c r="E153" s="1633" t="s">
        <v>1480</v>
      </c>
      <c r="F153" s="1627">
        <v>71</v>
      </c>
      <c r="G153" s="2231"/>
      <c r="H153" s="1264" t="s">
        <v>678</v>
      </c>
      <c r="I153" s="2376"/>
      <c r="J153" s="2232"/>
      <c r="K153" s="2421"/>
      <c r="L153" s="2216">
        <f t="shared" si="8"/>
        <v>0</v>
      </c>
      <c r="M153" s="2212"/>
      <c r="N153" s="2212"/>
      <c r="O153" s="2212"/>
      <c r="P153" s="2212"/>
      <c r="Q153" s="2212"/>
      <c r="R153" s="2212"/>
      <c r="S153" s="2212"/>
      <c r="T153" s="2420"/>
    </row>
    <row r="154" spans="1:20" s="26" customFormat="1" ht="15" customHeight="1">
      <c r="A154" s="2218"/>
      <c r="B154" s="2219"/>
      <c r="C154" s="2219"/>
      <c r="D154" s="2386"/>
      <c r="E154" s="1914" t="s">
        <v>1481</v>
      </c>
      <c r="F154" s="1892">
        <v>29</v>
      </c>
      <c r="G154" s="2231"/>
      <c r="H154" s="1264" t="s">
        <v>678</v>
      </c>
      <c r="I154" s="2376"/>
      <c r="J154" s="2232"/>
      <c r="K154" s="2421"/>
      <c r="L154" s="2216">
        <f t="shared" si="8"/>
        <v>0</v>
      </c>
      <c r="M154" s="2212"/>
      <c r="N154" s="2212"/>
      <c r="O154" s="2212"/>
      <c r="P154" s="2212"/>
      <c r="Q154" s="2212"/>
      <c r="R154" s="2212"/>
      <c r="S154" s="2212"/>
      <c r="T154" s="2420"/>
    </row>
    <row r="155" spans="1:20" s="26" customFormat="1" ht="15" customHeight="1">
      <c r="A155" s="2218"/>
      <c r="B155" s="2219"/>
      <c r="C155" s="2219"/>
      <c r="D155" s="2386"/>
      <c r="E155" s="1914" t="s">
        <v>1482</v>
      </c>
      <c r="F155" s="1892">
        <v>59</v>
      </c>
      <c r="G155" s="2231"/>
      <c r="H155" s="1264" t="s">
        <v>678</v>
      </c>
      <c r="I155" s="2376"/>
      <c r="J155" s="2232"/>
      <c r="K155" s="2421"/>
      <c r="L155" s="2216">
        <f t="shared" si="8"/>
        <v>0</v>
      </c>
      <c r="M155" s="2212"/>
      <c r="N155" s="2212"/>
      <c r="O155" s="2212"/>
      <c r="P155" s="2212"/>
      <c r="Q155" s="2212"/>
      <c r="R155" s="2212"/>
      <c r="S155" s="2212"/>
      <c r="T155" s="2420"/>
    </row>
    <row r="156" spans="1:20" s="26" customFormat="1" ht="15" customHeight="1">
      <c r="A156" s="2218"/>
      <c r="B156" s="2219"/>
      <c r="C156" s="2219"/>
      <c r="D156" s="2386"/>
      <c r="E156" s="1914" t="s">
        <v>1483</v>
      </c>
      <c r="F156" s="1892">
        <v>11</v>
      </c>
      <c r="G156" s="2231"/>
      <c r="H156" s="1264" t="s">
        <v>678</v>
      </c>
      <c r="I156" s="2376"/>
      <c r="J156" s="2232"/>
      <c r="K156" s="2421"/>
      <c r="L156" s="2216">
        <f t="shared" si="8"/>
        <v>0</v>
      </c>
      <c r="M156" s="2212"/>
      <c r="N156" s="2212"/>
      <c r="O156" s="2212"/>
      <c r="P156" s="2212"/>
      <c r="Q156" s="2212"/>
      <c r="R156" s="2212"/>
      <c r="S156" s="2212"/>
      <c r="T156" s="2420"/>
    </row>
    <row r="157" spans="1:20" s="26" customFormat="1" ht="15" customHeight="1">
      <c r="A157" s="2218"/>
      <c r="B157" s="2219"/>
      <c r="C157" s="2219"/>
      <c r="D157" s="2386"/>
      <c r="E157" s="1633" t="s">
        <v>1484</v>
      </c>
      <c r="F157" s="1627">
        <v>55</v>
      </c>
      <c r="G157" s="2231"/>
      <c r="H157" s="1264" t="s">
        <v>678</v>
      </c>
      <c r="I157" s="2376"/>
      <c r="J157" s="2232"/>
      <c r="K157" s="2421"/>
      <c r="L157" s="2216">
        <f t="shared" si="8"/>
        <v>0</v>
      </c>
      <c r="M157" s="2212"/>
      <c r="N157" s="2212"/>
      <c r="O157" s="2212"/>
      <c r="P157" s="2212"/>
      <c r="Q157" s="2212"/>
      <c r="R157" s="2212"/>
      <c r="S157" s="2212"/>
      <c r="T157" s="2420"/>
    </row>
    <row r="158" spans="1:20" s="26" customFormat="1" ht="26.25" customHeight="1">
      <c r="A158" s="1856" t="s">
        <v>180</v>
      </c>
      <c r="B158" s="1923" t="s">
        <v>181</v>
      </c>
      <c r="C158" s="1923" t="s">
        <v>476</v>
      </c>
      <c r="D158" s="1914" t="s">
        <v>498</v>
      </c>
      <c r="E158" s="1633" t="s">
        <v>498</v>
      </c>
      <c r="F158" s="1626">
        <v>185</v>
      </c>
      <c r="G158" s="1888" t="s">
        <v>725</v>
      </c>
      <c r="H158" s="1264" t="s">
        <v>678</v>
      </c>
      <c r="I158" s="1272">
        <v>2000</v>
      </c>
      <c r="J158" s="1605">
        <v>2000</v>
      </c>
      <c r="K158" s="1936">
        <v>2000</v>
      </c>
      <c r="L158" s="1937">
        <f t="shared" si="8"/>
        <v>0</v>
      </c>
      <c r="M158" s="1046">
        <v>100</v>
      </c>
      <c r="N158" s="969">
        <v>100</v>
      </c>
      <c r="O158" s="1526">
        <v>1</v>
      </c>
      <c r="P158" s="1526"/>
      <c r="Q158" s="1526"/>
      <c r="R158" s="1526"/>
      <c r="S158" s="1526"/>
      <c r="T158" s="1609" t="s">
        <v>1485</v>
      </c>
    </row>
    <row r="159" spans="1:20" s="26" customFormat="1" ht="20.25" customHeight="1">
      <c r="A159" s="2209" t="s">
        <v>180</v>
      </c>
      <c r="B159" s="2404" t="s">
        <v>181</v>
      </c>
      <c r="C159" s="2404" t="s">
        <v>476</v>
      </c>
      <c r="D159" s="2398" t="s">
        <v>454</v>
      </c>
      <c r="E159" s="1633" t="s">
        <v>1486</v>
      </c>
      <c r="F159" s="1626">
        <v>448</v>
      </c>
      <c r="G159" s="2235" t="s">
        <v>725</v>
      </c>
      <c r="H159" s="1264" t="s">
        <v>678</v>
      </c>
      <c r="I159" s="2376">
        <v>39731</v>
      </c>
      <c r="J159" s="2416">
        <v>40710</v>
      </c>
      <c r="K159" s="2417">
        <v>39731</v>
      </c>
      <c r="L159" s="2418">
        <f t="shared" si="8"/>
        <v>0</v>
      </c>
      <c r="M159" s="2419">
        <v>100</v>
      </c>
      <c r="N159" s="2410">
        <v>100</v>
      </c>
      <c r="O159" s="2412">
        <v>1</v>
      </c>
      <c r="P159" s="2410"/>
      <c r="Q159" s="2411"/>
      <c r="R159" s="2412"/>
      <c r="S159" s="2413"/>
      <c r="T159" s="2414"/>
    </row>
    <row r="160" spans="1:20" s="26" customFormat="1" ht="36.75" customHeight="1">
      <c r="A160" s="2209"/>
      <c r="B160" s="2404"/>
      <c r="C160" s="2404"/>
      <c r="D160" s="2398"/>
      <c r="E160" s="1633" t="s">
        <v>1487</v>
      </c>
      <c r="F160" s="1626">
        <v>108</v>
      </c>
      <c r="G160" s="2235"/>
      <c r="H160" s="1264" t="s">
        <v>678</v>
      </c>
      <c r="I160" s="2376"/>
      <c r="J160" s="2416"/>
      <c r="K160" s="2417"/>
      <c r="L160" s="2418"/>
      <c r="M160" s="2419"/>
      <c r="N160" s="2410"/>
      <c r="O160" s="2412"/>
      <c r="P160" s="2410"/>
      <c r="Q160" s="2411"/>
      <c r="R160" s="2412"/>
      <c r="S160" s="2413"/>
      <c r="T160" s="2414"/>
    </row>
    <row r="161" spans="1:20" s="26" customFormat="1" ht="23.25" customHeight="1">
      <c r="A161" s="1856" t="s">
        <v>180</v>
      </c>
      <c r="B161" s="1923" t="s">
        <v>181</v>
      </c>
      <c r="C161" s="1923" t="s">
        <v>476</v>
      </c>
      <c r="D161" s="1914" t="s">
        <v>1488</v>
      </c>
      <c r="E161" s="1914" t="s">
        <v>1489</v>
      </c>
      <c r="F161" s="1625">
        <v>21</v>
      </c>
      <c r="G161" s="1884" t="s">
        <v>75</v>
      </c>
      <c r="H161" s="1264" t="s">
        <v>1404</v>
      </c>
      <c r="I161" s="1272">
        <v>87284</v>
      </c>
      <c r="J161" s="1272">
        <v>88500</v>
      </c>
      <c r="K161" s="1936">
        <v>87284</v>
      </c>
      <c r="L161" s="1937">
        <f>I161-K161</f>
        <v>0</v>
      </c>
      <c r="M161" s="1046">
        <v>100</v>
      </c>
      <c r="N161" s="969">
        <v>100</v>
      </c>
      <c r="O161" s="1526">
        <v>1</v>
      </c>
      <c r="P161" s="1526"/>
      <c r="Q161" s="1526"/>
      <c r="R161" s="1526"/>
      <c r="S161" s="1526"/>
      <c r="T161" s="1609"/>
    </row>
    <row r="162" spans="1:20" s="26" customFormat="1" ht="22.5" customHeight="1">
      <c r="A162" s="1911" t="s">
        <v>180</v>
      </c>
      <c r="B162" s="1924" t="s">
        <v>181</v>
      </c>
      <c r="C162" s="1924" t="s">
        <v>512</v>
      </c>
      <c r="D162" s="1914" t="s">
        <v>1490</v>
      </c>
      <c r="E162" s="1914" t="s">
        <v>1491</v>
      </c>
      <c r="F162" s="1925">
        <v>51</v>
      </c>
      <c r="G162" s="1884" t="s">
        <v>76</v>
      </c>
      <c r="H162" s="986" t="s">
        <v>738</v>
      </c>
      <c r="I162" s="1863">
        <v>35000</v>
      </c>
      <c r="J162" s="1863">
        <v>35000</v>
      </c>
      <c r="K162" s="1943">
        <v>35000</v>
      </c>
      <c r="L162" s="1910">
        <f>I162-K162</f>
        <v>0</v>
      </c>
      <c r="M162" s="1906">
        <v>100</v>
      </c>
      <c r="N162" s="1906">
        <v>100</v>
      </c>
      <c r="O162" s="1906">
        <v>1</v>
      </c>
      <c r="P162" s="1906"/>
      <c r="Q162" s="1906"/>
      <c r="R162" s="1906"/>
      <c r="S162" s="1941"/>
      <c r="T162" s="1978"/>
    </row>
    <row r="163" spans="1:20" s="26" customFormat="1" ht="15" customHeight="1">
      <c r="A163" s="1911" t="s">
        <v>180</v>
      </c>
      <c r="B163" s="1924" t="s">
        <v>181</v>
      </c>
      <c r="C163" s="1924" t="s">
        <v>512</v>
      </c>
      <c r="D163" s="1914" t="s">
        <v>528</v>
      </c>
      <c r="E163" s="1633" t="s">
        <v>721</v>
      </c>
      <c r="F163" s="1632">
        <v>60</v>
      </c>
      <c r="G163" s="1884" t="s">
        <v>725</v>
      </c>
      <c r="H163" s="986" t="s">
        <v>678</v>
      </c>
      <c r="I163" s="1863">
        <v>20000</v>
      </c>
      <c r="J163" s="1942">
        <v>20000</v>
      </c>
      <c r="K163" s="1943">
        <v>20000</v>
      </c>
      <c r="L163" s="1910">
        <f t="shared" ref="L163:L169" si="9">I163-K163</f>
        <v>0</v>
      </c>
      <c r="M163" s="1906">
        <v>100</v>
      </c>
      <c r="N163" s="1906">
        <v>100</v>
      </c>
      <c r="O163" s="1906">
        <v>1</v>
      </c>
      <c r="P163" s="1906"/>
      <c r="Q163" s="1906"/>
      <c r="R163" s="1906"/>
      <c r="S163" s="1941"/>
      <c r="T163" s="1978"/>
    </row>
    <row r="164" spans="1:20" s="26" customFormat="1" ht="15" customHeight="1">
      <c r="A164" s="2389" t="s">
        <v>180</v>
      </c>
      <c r="B164" s="2390" t="s">
        <v>181</v>
      </c>
      <c r="C164" s="2390" t="s">
        <v>512</v>
      </c>
      <c r="D164" s="2391" t="s">
        <v>1492</v>
      </c>
      <c r="E164" s="1914" t="s">
        <v>1493</v>
      </c>
      <c r="F164" s="1925">
        <v>19</v>
      </c>
      <c r="G164" s="2231" t="s">
        <v>725</v>
      </c>
      <c r="H164" s="986" t="s">
        <v>678</v>
      </c>
      <c r="I164" s="2214">
        <v>55300</v>
      </c>
      <c r="J164" s="2399">
        <v>55300</v>
      </c>
      <c r="K164" s="2388">
        <v>55300</v>
      </c>
      <c r="L164" s="2395">
        <f t="shared" si="9"/>
        <v>0</v>
      </c>
      <c r="M164" s="2387">
        <v>100</v>
      </c>
      <c r="N164" s="2387">
        <v>100</v>
      </c>
      <c r="O164" s="2272">
        <v>1</v>
      </c>
      <c r="P164" s="2415"/>
      <c r="Q164" s="2272"/>
      <c r="R164" s="2415"/>
      <c r="S164" s="2387"/>
      <c r="T164" s="2397"/>
    </row>
    <row r="165" spans="1:20" s="26" customFormat="1" ht="15" customHeight="1">
      <c r="A165" s="2389"/>
      <c r="B165" s="2390"/>
      <c r="C165" s="2390"/>
      <c r="D165" s="2391"/>
      <c r="E165" s="1633" t="s">
        <v>1494</v>
      </c>
      <c r="F165" s="1632">
        <v>21</v>
      </c>
      <c r="G165" s="2231"/>
      <c r="H165" s="986" t="s">
        <v>678</v>
      </c>
      <c r="I165" s="2214"/>
      <c r="J165" s="2399"/>
      <c r="K165" s="2388"/>
      <c r="L165" s="2395">
        <f t="shared" si="9"/>
        <v>0</v>
      </c>
      <c r="M165" s="2387"/>
      <c r="N165" s="2387"/>
      <c r="O165" s="2272"/>
      <c r="P165" s="2415"/>
      <c r="Q165" s="2272"/>
      <c r="R165" s="2415"/>
      <c r="S165" s="2387"/>
      <c r="T165" s="2397"/>
    </row>
    <row r="166" spans="1:20" s="26" customFormat="1" ht="15" customHeight="1">
      <c r="A166" s="2389"/>
      <c r="B166" s="2390"/>
      <c r="C166" s="2390"/>
      <c r="D166" s="2391"/>
      <c r="E166" s="1914" t="s">
        <v>1495</v>
      </c>
      <c r="F166" s="1925">
        <v>42</v>
      </c>
      <c r="G166" s="2231"/>
      <c r="H166" s="986" t="s">
        <v>678</v>
      </c>
      <c r="I166" s="2214"/>
      <c r="J166" s="2399"/>
      <c r="K166" s="2388"/>
      <c r="L166" s="2395">
        <f t="shared" si="9"/>
        <v>0</v>
      </c>
      <c r="M166" s="2387"/>
      <c r="N166" s="2387"/>
      <c r="O166" s="2272"/>
      <c r="P166" s="2415"/>
      <c r="Q166" s="2272"/>
      <c r="R166" s="2415"/>
      <c r="S166" s="2387"/>
      <c r="T166" s="2397"/>
    </row>
    <row r="167" spans="1:20" s="26" customFormat="1" ht="15" customHeight="1">
      <c r="A167" s="2389"/>
      <c r="B167" s="2390"/>
      <c r="C167" s="2390"/>
      <c r="D167" s="2391"/>
      <c r="E167" s="1914" t="s">
        <v>1496</v>
      </c>
      <c r="F167" s="1925">
        <v>15</v>
      </c>
      <c r="G167" s="2231"/>
      <c r="H167" s="986" t="s">
        <v>678</v>
      </c>
      <c r="I167" s="2214"/>
      <c r="J167" s="2399"/>
      <c r="K167" s="2388"/>
      <c r="L167" s="2395">
        <f t="shared" si="9"/>
        <v>0</v>
      </c>
      <c r="M167" s="2387"/>
      <c r="N167" s="2387"/>
      <c r="O167" s="2272"/>
      <c r="P167" s="2415"/>
      <c r="Q167" s="2272"/>
      <c r="R167" s="2415"/>
      <c r="S167" s="2387"/>
      <c r="T167" s="2397"/>
    </row>
    <row r="168" spans="1:20" s="26" customFormat="1" ht="15" customHeight="1">
      <c r="A168" s="2389"/>
      <c r="B168" s="2390"/>
      <c r="C168" s="2390"/>
      <c r="D168" s="2391"/>
      <c r="E168" s="1914" t="s">
        <v>1497</v>
      </c>
      <c r="F168" s="1925">
        <v>42</v>
      </c>
      <c r="G168" s="2231"/>
      <c r="H168" s="986" t="s">
        <v>678</v>
      </c>
      <c r="I168" s="2214"/>
      <c r="J168" s="2399"/>
      <c r="K168" s="2388"/>
      <c r="L168" s="2395">
        <f t="shared" si="9"/>
        <v>0</v>
      </c>
      <c r="M168" s="2387"/>
      <c r="N168" s="2387"/>
      <c r="O168" s="2272"/>
      <c r="P168" s="2415"/>
      <c r="Q168" s="2272"/>
      <c r="R168" s="2415"/>
      <c r="S168" s="2387"/>
      <c r="T168" s="2397"/>
    </row>
    <row r="169" spans="1:20" s="26" customFormat="1" ht="15" customHeight="1">
      <c r="A169" s="2389"/>
      <c r="B169" s="2390"/>
      <c r="C169" s="2390"/>
      <c r="D169" s="2391"/>
      <c r="E169" s="1914" t="s">
        <v>1498</v>
      </c>
      <c r="F169" s="1925">
        <v>82</v>
      </c>
      <c r="G169" s="2231"/>
      <c r="H169" s="986" t="s">
        <v>678</v>
      </c>
      <c r="I169" s="2214"/>
      <c r="J169" s="2399"/>
      <c r="K169" s="2388"/>
      <c r="L169" s="2395">
        <f t="shared" si="9"/>
        <v>0</v>
      </c>
      <c r="M169" s="2387"/>
      <c r="N169" s="2387"/>
      <c r="O169" s="2272"/>
      <c r="P169" s="2415"/>
      <c r="Q169" s="2272"/>
      <c r="R169" s="2415"/>
      <c r="S169" s="2387"/>
      <c r="T169" s="2397"/>
    </row>
    <row r="170" spans="1:20" s="26" customFormat="1" ht="15" customHeight="1">
      <c r="A170" s="2226" t="s">
        <v>180</v>
      </c>
      <c r="B170" s="2407" t="s">
        <v>181</v>
      </c>
      <c r="C170" s="2407" t="s">
        <v>533</v>
      </c>
      <c r="D170" s="2386" t="s">
        <v>1499</v>
      </c>
      <c r="E170" s="1617" t="s">
        <v>1500</v>
      </c>
      <c r="F170" s="1634">
        <v>70</v>
      </c>
      <c r="G170" s="2408" t="s">
        <v>725</v>
      </c>
      <c r="H170" s="1928" t="s">
        <v>678</v>
      </c>
      <c r="I170" s="2205">
        <v>76042.89</v>
      </c>
      <c r="J170" s="2205">
        <v>76042.89</v>
      </c>
      <c r="K170" s="2206">
        <v>76042.89</v>
      </c>
      <c r="L170" s="2207">
        <f>I170-K170</f>
        <v>0</v>
      </c>
      <c r="M170" s="2203">
        <v>100</v>
      </c>
      <c r="N170" s="2208">
        <f>K170/I170*100</f>
        <v>100</v>
      </c>
      <c r="O170" s="2203">
        <v>1</v>
      </c>
      <c r="P170" s="2203"/>
      <c r="Q170" s="2203"/>
      <c r="R170" s="2203"/>
      <c r="S170" s="2203"/>
      <c r="T170" s="2409"/>
    </row>
    <row r="171" spans="1:20" s="26" customFormat="1" ht="15" customHeight="1">
      <c r="A171" s="2226"/>
      <c r="B171" s="2407"/>
      <c r="C171" s="2407"/>
      <c r="D171" s="2386"/>
      <c r="E171" s="1887" t="s">
        <v>1501</v>
      </c>
      <c r="F171" s="1635">
        <v>58</v>
      </c>
      <c r="G171" s="2219"/>
      <c r="H171" s="1928" t="s">
        <v>678</v>
      </c>
      <c r="I171" s="2205"/>
      <c r="J171" s="2205"/>
      <c r="K171" s="2206"/>
      <c r="L171" s="2207"/>
      <c r="M171" s="2203"/>
      <c r="N171" s="2208"/>
      <c r="O171" s="2203"/>
      <c r="P171" s="2203"/>
      <c r="Q171" s="2203"/>
      <c r="R171" s="2203"/>
      <c r="S171" s="2203"/>
      <c r="T171" s="2409"/>
    </row>
    <row r="172" spans="1:20" s="26" customFormat="1" ht="15" customHeight="1">
      <c r="A172" s="2226"/>
      <c r="B172" s="2407"/>
      <c r="C172" s="2407"/>
      <c r="D172" s="2386"/>
      <c r="E172" s="1887" t="s">
        <v>1502</v>
      </c>
      <c r="F172" s="1635">
        <v>40</v>
      </c>
      <c r="G172" s="2219"/>
      <c r="H172" s="1928" t="s">
        <v>678</v>
      </c>
      <c r="I172" s="2205"/>
      <c r="J172" s="2205"/>
      <c r="K172" s="2206"/>
      <c r="L172" s="2207"/>
      <c r="M172" s="2203"/>
      <c r="N172" s="2208"/>
      <c r="O172" s="2203"/>
      <c r="P172" s="2203"/>
      <c r="Q172" s="2203"/>
      <c r="R172" s="2203"/>
      <c r="S172" s="2203"/>
      <c r="T172" s="2409"/>
    </row>
    <row r="173" spans="1:20" s="26" customFormat="1" ht="15" customHeight="1">
      <c r="A173" s="2226"/>
      <c r="B173" s="2407"/>
      <c r="C173" s="2407"/>
      <c r="D173" s="2386"/>
      <c r="E173" s="1887" t="s">
        <v>1503</v>
      </c>
      <c r="F173" s="1635">
        <v>13</v>
      </c>
      <c r="G173" s="2219"/>
      <c r="H173" s="1928" t="s">
        <v>678</v>
      </c>
      <c r="I173" s="2205"/>
      <c r="J173" s="2205"/>
      <c r="K173" s="2206"/>
      <c r="L173" s="2207"/>
      <c r="M173" s="2203"/>
      <c r="N173" s="2208"/>
      <c r="O173" s="2203"/>
      <c r="P173" s="2203"/>
      <c r="Q173" s="2203"/>
      <c r="R173" s="2203"/>
      <c r="S173" s="2203"/>
      <c r="T173" s="2409"/>
    </row>
    <row r="174" spans="1:20" s="26" customFormat="1" ht="15" customHeight="1">
      <c r="A174" s="2226"/>
      <c r="B174" s="2407"/>
      <c r="C174" s="2407"/>
      <c r="D174" s="2386"/>
      <c r="E174" s="1617" t="s">
        <v>1270</v>
      </c>
      <c r="F174" s="1634">
        <v>91</v>
      </c>
      <c r="G174" s="2219"/>
      <c r="H174" s="1928" t="s">
        <v>678</v>
      </c>
      <c r="I174" s="2205"/>
      <c r="J174" s="2205"/>
      <c r="K174" s="2206"/>
      <c r="L174" s="2207"/>
      <c r="M174" s="2203"/>
      <c r="N174" s="2208"/>
      <c r="O174" s="2203"/>
      <c r="P174" s="2203"/>
      <c r="Q174" s="2203"/>
      <c r="R174" s="2203"/>
      <c r="S174" s="2203"/>
      <c r="T174" s="2409"/>
    </row>
    <row r="175" spans="1:20" s="26" customFormat="1" ht="15" customHeight="1">
      <c r="A175" s="2226"/>
      <c r="B175" s="2407"/>
      <c r="C175" s="2407"/>
      <c r="D175" s="2386"/>
      <c r="E175" s="1887" t="s">
        <v>1504</v>
      </c>
      <c r="F175" s="1635">
        <v>25</v>
      </c>
      <c r="G175" s="2219"/>
      <c r="H175" s="1928" t="s">
        <v>678</v>
      </c>
      <c r="I175" s="2205"/>
      <c r="J175" s="2205"/>
      <c r="K175" s="2206"/>
      <c r="L175" s="2207"/>
      <c r="M175" s="2203"/>
      <c r="N175" s="2208"/>
      <c r="O175" s="2203"/>
      <c r="P175" s="2203"/>
      <c r="Q175" s="2203"/>
      <c r="R175" s="2203"/>
      <c r="S175" s="2203"/>
      <c r="T175" s="2409"/>
    </row>
    <row r="176" spans="1:20" s="26" customFormat="1" ht="15" customHeight="1">
      <c r="A176" s="2226"/>
      <c r="B176" s="2407"/>
      <c r="C176" s="2407"/>
      <c r="D176" s="2386"/>
      <c r="E176" s="1617" t="s">
        <v>1505</v>
      </c>
      <c r="F176" s="1634">
        <v>16</v>
      </c>
      <c r="G176" s="2219"/>
      <c r="H176" s="1928" t="s">
        <v>678</v>
      </c>
      <c r="I176" s="2205"/>
      <c r="J176" s="2205"/>
      <c r="K176" s="2206"/>
      <c r="L176" s="2207"/>
      <c r="M176" s="2203"/>
      <c r="N176" s="2208"/>
      <c r="O176" s="2203"/>
      <c r="P176" s="2203"/>
      <c r="Q176" s="2203"/>
      <c r="R176" s="2203"/>
      <c r="S176" s="2203"/>
      <c r="T176" s="2409"/>
    </row>
    <row r="177" spans="1:20" s="26" customFormat="1" ht="15" customHeight="1">
      <c r="A177" s="2226"/>
      <c r="B177" s="2407"/>
      <c r="C177" s="2407"/>
      <c r="D177" s="2386"/>
      <c r="E177" s="1887" t="s">
        <v>1506</v>
      </c>
      <c r="F177" s="1635">
        <v>20</v>
      </c>
      <c r="G177" s="2219"/>
      <c r="H177" s="1928" t="s">
        <v>678</v>
      </c>
      <c r="I177" s="2205"/>
      <c r="J177" s="2205"/>
      <c r="K177" s="2206"/>
      <c r="L177" s="2207"/>
      <c r="M177" s="2203"/>
      <c r="N177" s="2208"/>
      <c r="O177" s="2203"/>
      <c r="P177" s="2203"/>
      <c r="Q177" s="2203"/>
      <c r="R177" s="2203"/>
      <c r="S177" s="2203"/>
      <c r="T177" s="2409"/>
    </row>
    <row r="178" spans="1:20" s="26" customFormat="1" ht="15" customHeight="1">
      <c r="A178" s="2226"/>
      <c r="B178" s="2407"/>
      <c r="C178" s="2407"/>
      <c r="D178" s="2386"/>
      <c r="E178" s="1887" t="s">
        <v>1507</v>
      </c>
      <c r="F178" s="1635">
        <v>23</v>
      </c>
      <c r="G178" s="2219"/>
      <c r="H178" s="1928" t="s">
        <v>678</v>
      </c>
      <c r="I178" s="2205"/>
      <c r="J178" s="2205"/>
      <c r="K178" s="2206"/>
      <c r="L178" s="2207"/>
      <c r="M178" s="2203"/>
      <c r="N178" s="2208"/>
      <c r="O178" s="2203"/>
      <c r="P178" s="2203"/>
      <c r="Q178" s="2203"/>
      <c r="R178" s="2203"/>
      <c r="S178" s="2203"/>
      <c r="T178" s="2409"/>
    </row>
    <row r="179" spans="1:20" s="26" customFormat="1" ht="15" customHeight="1">
      <c r="A179" s="2226"/>
      <c r="B179" s="2407"/>
      <c r="C179" s="2407"/>
      <c r="D179" s="2386"/>
      <c r="E179" s="1887" t="s">
        <v>1508</v>
      </c>
      <c r="F179" s="1635">
        <v>20</v>
      </c>
      <c r="G179" s="2219"/>
      <c r="H179" s="1928" t="s">
        <v>678</v>
      </c>
      <c r="I179" s="2205"/>
      <c r="J179" s="2205"/>
      <c r="K179" s="2206"/>
      <c r="L179" s="2207"/>
      <c r="M179" s="2203"/>
      <c r="N179" s="2208"/>
      <c r="O179" s="2203"/>
      <c r="P179" s="2203"/>
      <c r="Q179" s="2203"/>
      <c r="R179" s="2203"/>
      <c r="S179" s="2203"/>
      <c r="T179" s="2409"/>
    </row>
    <row r="180" spans="1:20" s="26" customFormat="1" ht="15" customHeight="1">
      <c r="A180" s="2226"/>
      <c r="B180" s="2407"/>
      <c r="C180" s="2407"/>
      <c r="D180" s="2386"/>
      <c r="E180" s="1617" t="s">
        <v>1509</v>
      </c>
      <c r="F180" s="1634">
        <v>86</v>
      </c>
      <c r="G180" s="2219"/>
      <c r="H180" s="1928" t="s">
        <v>678</v>
      </c>
      <c r="I180" s="2205"/>
      <c r="J180" s="2205"/>
      <c r="K180" s="2206"/>
      <c r="L180" s="2207"/>
      <c r="M180" s="2203"/>
      <c r="N180" s="2208"/>
      <c r="O180" s="2203"/>
      <c r="P180" s="2203"/>
      <c r="Q180" s="2203"/>
      <c r="R180" s="2203"/>
      <c r="S180" s="2203"/>
      <c r="T180" s="2409"/>
    </row>
    <row r="181" spans="1:20" s="26" customFormat="1" ht="15" customHeight="1">
      <c r="A181" s="2226"/>
      <c r="B181" s="2407"/>
      <c r="C181" s="2407"/>
      <c r="D181" s="2386"/>
      <c r="E181" s="1887" t="s">
        <v>1510</v>
      </c>
      <c r="F181" s="1635">
        <v>75</v>
      </c>
      <c r="G181" s="2219"/>
      <c r="H181" s="1928" t="s">
        <v>678</v>
      </c>
      <c r="I181" s="2205"/>
      <c r="J181" s="2205"/>
      <c r="K181" s="2206"/>
      <c r="L181" s="2207"/>
      <c r="M181" s="2203"/>
      <c r="N181" s="2208"/>
      <c r="O181" s="2203"/>
      <c r="P181" s="2203"/>
      <c r="Q181" s="2203"/>
      <c r="R181" s="2203"/>
      <c r="S181" s="2203"/>
      <c r="T181" s="2409"/>
    </row>
    <row r="182" spans="1:20" s="26" customFormat="1" ht="15" customHeight="1">
      <c r="A182" s="2226"/>
      <c r="B182" s="2407"/>
      <c r="C182" s="2407"/>
      <c r="D182" s="2386"/>
      <c r="E182" s="1617" t="s">
        <v>1511</v>
      </c>
      <c r="F182" s="1634">
        <v>47</v>
      </c>
      <c r="G182" s="2219"/>
      <c r="H182" s="1928" t="s">
        <v>678</v>
      </c>
      <c r="I182" s="2205"/>
      <c r="J182" s="2205"/>
      <c r="K182" s="2206"/>
      <c r="L182" s="2207"/>
      <c r="M182" s="2203"/>
      <c r="N182" s="2208"/>
      <c r="O182" s="2203"/>
      <c r="P182" s="2203"/>
      <c r="Q182" s="2203"/>
      <c r="R182" s="2203"/>
      <c r="S182" s="2203"/>
      <c r="T182" s="2409"/>
    </row>
    <row r="183" spans="1:20" s="26" customFormat="1" ht="15" customHeight="1">
      <c r="A183" s="2226"/>
      <c r="B183" s="2407"/>
      <c r="C183" s="2407"/>
      <c r="D183" s="2386"/>
      <c r="E183" s="1887" t="s">
        <v>1274</v>
      </c>
      <c r="F183" s="1635">
        <v>30</v>
      </c>
      <c r="G183" s="2219"/>
      <c r="H183" s="1928" t="s">
        <v>678</v>
      </c>
      <c r="I183" s="2205"/>
      <c r="J183" s="2205"/>
      <c r="K183" s="2206"/>
      <c r="L183" s="2207"/>
      <c r="M183" s="2203"/>
      <c r="N183" s="2208"/>
      <c r="O183" s="2203"/>
      <c r="P183" s="2203"/>
      <c r="Q183" s="2203"/>
      <c r="R183" s="2203"/>
      <c r="S183" s="2203"/>
      <c r="T183" s="2409"/>
    </row>
    <row r="184" spans="1:20" s="26" customFormat="1" ht="15" customHeight="1">
      <c r="A184" s="2226"/>
      <c r="B184" s="2407"/>
      <c r="C184" s="2407"/>
      <c r="D184" s="2386"/>
      <c r="E184" s="1887" t="s">
        <v>1512</v>
      </c>
      <c r="F184" s="1635">
        <v>21</v>
      </c>
      <c r="G184" s="2219"/>
      <c r="H184" s="1928" t="s">
        <v>678</v>
      </c>
      <c r="I184" s="2205"/>
      <c r="J184" s="2205"/>
      <c r="K184" s="2206"/>
      <c r="L184" s="2207"/>
      <c r="M184" s="2203"/>
      <c r="N184" s="2208"/>
      <c r="O184" s="2203"/>
      <c r="P184" s="2203"/>
      <c r="Q184" s="2203"/>
      <c r="R184" s="2203"/>
      <c r="S184" s="2203"/>
      <c r="T184" s="2409"/>
    </row>
    <row r="185" spans="1:20" s="26" customFormat="1" ht="15" customHeight="1">
      <c r="A185" s="2226"/>
      <c r="B185" s="2407"/>
      <c r="C185" s="2407"/>
      <c r="D185" s="2386"/>
      <c r="E185" s="1887" t="s">
        <v>1513</v>
      </c>
      <c r="F185" s="1635">
        <v>25</v>
      </c>
      <c r="G185" s="2219"/>
      <c r="H185" s="1928" t="s">
        <v>678</v>
      </c>
      <c r="I185" s="2205"/>
      <c r="J185" s="2205"/>
      <c r="K185" s="2206"/>
      <c r="L185" s="2207"/>
      <c r="M185" s="2203"/>
      <c r="N185" s="2208"/>
      <c r="O185" s="2203"/>
      <c r="P185" s="2203"/>
      <c r="Q185" s="2203"/>
      <c r="R185" s="2203"/>
      <c r="S185" s="2203"/>
      <c r="T185" s="2409"/>
    </row>
    <row r="186" spans="1:20" s="26" customFormat="1" ht="15" customHeight="1">
      <c r="A186" s="2226"/>
      <c r="B186" s="2407"/>
      <c r="C186" s="2407"/>
      <c r="D186" s="2386"/>
      <c r="E186" s="1617" t="s">
        <v>1514</v>
      </c>
      <c r="F186" s="1634">
        <v>96</v>
      </c>
      <c r="G186" s="2219"/>
      <c r="H186" s="1928" t="s">
        <v>678</v>
      </c>
      <c r="I186" s="2205"/>
      <c r="J186" s="2205"/>
      <c r="K186" s="2206"/>
      <c r="L186" s="2207"/>
      <c r="M186" s="2203"/>
      <c r="N186" s="2208"/>
      <c r="O186" s="2203"/>
      <c r="P186" s="2203"/>
      <c r="Q186" s="2203"/>
      <c r="R186" s="2203"/>
      <c r="S186" s="2203"/>
      <c r="T186" s="2409"/>
    </row>
    <row r="187" spans="1:20" s="26" customFormat="1" ht="15" customHeight="1">
      <c r="A187" s="2226"/>
      <c r="B187" s="2407"/>
      <c r="C187" s="2407"/>
      <c r="D187" s="2386"/>
      <c r="E187" s="1887" t="s">
        <v>1515</v>
      </c>
      <c r="F187" s="1635">
        <v>34</v>
      </c>
      <c r="G187" s="2219"/>
      <c r="H187" s="1928" t="s">
        <v>678</v>
      </c>
      <c r="I187" s="2205"/>
      <c r="J187" s="2205"/>
      <c r="K187" s="2206"/>
      <c r="L187" s="2207"/>
      <c r="M187" s="2203"/>
      <c r="N187" s="2208"/>
      <c r="O187" s="2203"/>
      <c r="P187" s="2203"/>
      <c r="Q187" s="2203"/>
      <c r="R187" s="2203"/>
      <c r="S187" s="2203"/>
      <c r="T187" s="2409"/>
    </row>
    <row r="188" spans="1:20" s="26" customFormat="1" ht="15" customHeight="1">
      <c r="A188" s="2226"/>
      <c r="B188" s="2407"/>
      <c r="C188" s="2407"/>
      <c r="D188" s="2386"/>
      <c r="E188" s="1887" t="s">
        <v>1516</v>
      </c>
      <c r="F188" s="1635">
        <v>53</v>
      </c>
      <c r="G188" s="2219"/>
      <c r="H188" s="1928" t="s">
        <v>678</v>
      </c>
      <c r="I188" s="2205"/>
      <c r="J188" s="2205"/>
      <c r="K188" s="2206"/>
      <c r="L188" s="2207"/>
      <c r="M188" s="2203"/>
      <c r="N188" s="2208"/>
      <c r="O188" s="2203"/>
      <c r="P188" s="2203"/>
      <c r="Q188" s="2203"/>
      <c r="R188" s="2203"/>
      <c r="S188" s="2203"/>
      <c r="T188" s="2409"/>
    </row>
    <row r="189" spans="1:20" s="26" customFormat="1" ht="15" customHeight="1">
      <c r="A189" s="2226"/>
      <c r="B189" s="2407"/>
      <c r="C189" s="2407"/>
      <c r="D189" s="2386"/>
      <c r="E189" s="1617" t="s">
        <v>1517</v>
      </c>
      <c r="F189" s="1634">
        <v>88</v>
      </c>
      <c r="G189" s="2219"/>
      <c r="H189" s="1928" t="s">
        <v>678</v>
      </c>
      <c r="I189" s="2205"/>
      <c r="J189" s="2205"/>
      <c r="K189" s="2206"/>
      <c r="L189" s="2207"/>
      <c r="M189" s="2203"/>
      <c r="N189" s="2208"/>
      <c r="O189" s="2203"/>
      <c r="P189" s="2203"/>
      <c r="Q189" s="2203"/>
      <c r="R189" s="2203"/>
      <c r="S189" s="2203"/>
      <c r="T189" s="2409"/>
    </row>
    <row r="190" spans="1:20" s="26" customFormat="1" ht="15" customHeight="1">
      <c r="A190" s="2226"/>
      <c r="B190" s="2407"/>
      <c r="C190" s="2407"/>
      <c r="D190" s="2386"/>
      <c r="E190" s="1887" t="s">
        <v>1518</v>
      </c>
      <c r="F190" s="1635">
        <v>31</v>
      </c>
      <c r="G190" s="2219"/>
      <c r="H190" s="1928" t="s">
        <v>678</v>
      </c>
      <c r="I190" s="2205"/>
      <c r="J190" s="2205"/>
      <c r="K190" s="2206"/>
      <c r="L190" s="2207"/>
      <c r="M190" s="2203"/>
      <c r="N190" s="2208"/>
      <c r="O190" s="2203"/>
      <c r="P190" s="2203"/>
      <c r="Q190" s="2203"/>
      <c r="R190" s="2203"/>
      <c r="S190" s="2203"/>
      <c r="T190" s="2409"/>
    </row>
    <row r="191" spans="1:20" s="26" customFormat="1" ht="15" customHeight="1">
      <c r="A191" s="2226"/>
      <c r="B191" s="2407"/>
      <c r="C191" s="2407"/>
      <c r="D191" s="2386"/>
      <c r="E191" s="1887" t="s">
        <v>1519</v>
      </c>
      <c r="F191" s="1635">
        <v>36</v>
      </c>
      <c r="G191" s="2219"/>
      <c r="H191" s="1928" t="s">
        <v>678</v>
      </c>
      <c r="I191" s="2205"/>
      <c r="J191" s="2205"/>
      <c r="K191" s="2206"/>
      <c r="L191" s="2207"/>
      <c r="M191" s="2203"/>
      <c r="N191" s="2208"/>
      <c r="O191" s="2203"/>
      <c r="P191" s="2203"/>
      <c r="Q191" s="2203"/>
      <c r="R191" s="2203"/>
      <c r="S191" s="2203"/>
      <c r="T191" s="2409"/>
    </row>
    <row r="192" spans="1:20" s="26" customFormat="1" ht="15" customHeight="1">
      <c r="A192" s="2226"/>
      <c r="B192" s="2407"/>
      <c r="C192" s="2407"/>
      <c r="D192" s="2386"/>
      <c r="E192" s="1617" t="s">
        <v>1520</v>
      </c>
      <c r="F192" s="1634">
        <v>46</v>
      </c>
      <c r="G192" s="2219"/>
      <c r="H192" s="1928" t="s">
        <v>678</v>
      </c>
      <c r="I192" s="2205"/>
      <c r="J192" s="2205"/>
      <c r="K192" s="2206"/>
      <c r="L192" s="2207"/>
      <c r="M192" s="2203"/>
      <c r="N192" s="2208"/>
      <c r="O192" s="2203"/>
      <c r="P192" s="2203"/>
      <c r="Q192" s="2203"/>
      <c r="R192" s="2203"/>
      <c r="S192" s="2203"/>
      <c r="T192" s="2409"/>
    </row>
    <row r="193" spans="1:20" s="26" customFormat="1" ht="15" customHeight="1">
      <c r="A193" s="2226"/>
      <c r="B193" s="2407"/>
      <c r="C193" s="2407"/>
      <c r="D193" s="2386"/>
      <c r="E193" s="1887" t="s">
        <v>1521</v>
      </c>
      <c r="F193" s="1635">
        <v>55</v>
      </c>
      <c r="G193" s="2219"/>
      <c r="H193" s="1928" t="s">
        <v>678</v>
      </c>
      <c r="I193" s="2205"/>
      <c r="J193" s="2205"/>
      <c r="K193" s="2206"/>
      <c r="L193" s="2207"/>
      <c r="M193" s="2203"/>
      <c r="N193" s="2208"/>
      <c r="O193" s="2203"/>
      <c r="P193" s="2203"/>
      <c r="Q193" s="2203"/>
      <c r="R193" s="2203"/>
      <c r="S193" s="2203"/>
      <c r="T193" s="2409"/>
    </row>
    <row r="194" spans="1:20" s="26" customFormat="1" ht="15" customHeight="1">
      <c r="A194" s="2226"/>
      <c r="B194" s="2407"/>
      <c r="C194" s="2407"/>
      <c r="D194" s="2386"/>
      <c r="E194" s="1887" t="s">
        <v>1522</v>
      </c>
      <c r="F194" s="1635">
        <v>41</v>
      </c>
      <c r="G194" s="2219"/>
      <c r="H194" s="1928" t="s">
        <v>678</v>
      </c>
      <c r="I194" s="2205"/>
      <c r="J194" s="2205"/>
      <c r="K194" s="2206"/>
      <c r="L194" s="2207"/>
      <c r="M194" s="2203"/>
      <c r="N194" s="2208"/>
      <c r="O194" s="2203"/>
      <c r="P194" s="2203"/>
      <c r="Q194" s="2203"/>
      <c r="R194" s="2203"/>
      <c r="S194" s="2203"/>
      <c r="T194" s="2409"/>
    </row>
    <row r="195" spans="1:20" s="26" customFormat="1" ht="15" customHeight="1">
      <c r="A195" s="2226"/>
      <c r="B195" s="2407"/>
      <c r="C195" s="2407"/>
      <c r="D195" s="2386"/>
      <c r="E195" s="1617" t="s">
        <v>540</v>
      </c>
      <c r="F195" s="1634">
        <v>83</v>
      </c>
      <c r="G195" s="2219"/>
      <c r="H195" s="1928" t="s">
        <v>678</v>
      </c>
      <c r="I195" s="2205"/>
      <c r="J195" s="2205"/>
      <c r="K195" s="2206"/>
      <c r="L195" s="2207"/>
      <c r="M195" s="2203"/>
      <c r="N195" s="2208"/>
      <c r="O195" s="2203"/>
      <c r="P195" s="2203"/>
      <c r="Q195" s="2203"/>
      <c r="R195" s="2203"/>
      <c r="S195" s="2203"/>
      <c r="T195" s="2409"/>
    </row>
    <row r="196" spans="1:20" s="26" customFormat="1" ht="15" customHeight="1">
      <c r="A196" s="2226"/>
      <c r="B196" s="2407"/>
      <c r="C196" s="2407"/>
      <c r="D196" s="2386"/>
      <c r="E196" s="1887" t="s">
        <v>1523</v>
      </c>
      <c r="F196" s="1635">
        <v>37</v>
      </c>
      <c r="G196" s="2219"/>
      <c r="H196" s="1928" t="s">
        <v>678</v>
      </c>
      <c r="I196" s="2205"/>
      <c r="J196" s="2205"/>
      <c r="K196" s="2206"/>
      <c r="L196" s="2207"/>
      <c r="M196" s="2203"/>
      <c r="N196" s="2208"/>
      <c r="O196" s="2203"/>
      <c r="P196" s="2203"/>
      <c r="Q196" s="2203"/>
      <c r="R196" s="2203"/>
      <c r="S196" s="2203"/>
      <c r="T196" s="2409"/>
    </row>
    <row r="197" spans="1:20" s="26" customFormat="1" ht="15" customHeight="1">
      <c r="A197" s="2226"/>
      <c r="B197" s="2407"/>
      <c r="C197" s="2407"/>
      <c r="D197" s="2386"/>
      <c r="E197" s="1887" t="s">
        <v>1524</v>
      </c>
      <c r="F197" s="1635">
        <v>48</v>
      </c>
      <c r="G197" s="2219"/>
      <c r="H197" s="1928" t="s">
        <v>678</v>
      </c>
      <c r="I197" s="2205"/>
      <c r="J197" s="2205"/>
      <c r="K197" s="2206"/>
      <c r="L197" s="2207"/>
      <c r="M197" s="2203"/>
      <c r="N197" s="2208"/>
      <c r="O197" s="2203"/>
      <c r="P197" s="2203"/>
      <c r="Q197" s="2203"/>
      <c r="R197" s="2203"/>
      <c r="S197" s="2203"/>
      <c r="T197" s="2409"/>
    </row>
    <row r="198" spans="1:20" s="26" customFormat="1" ht="15" customHeight="1">
      <c r="A198" s="2226"/>
      <c r="B198" s="2407"/>
      <c r="C198" s="2407"/>
      <c r="D198" s="2386"/>
      <c r="E198" s="1617" t="s">
        <v>1525</v>
      </c>
      <c r="F198" s="1634">
        <v>134</v>
      </c>
      <c r="G198" s="2219"/>
      <c r="H198" s="1928" t="s">
        <v>678</v>
      </c>
      <c r="I198" s="2205"/>
      <c r="J198" s="2205"/>
      <c r="K198" s="2206"/>
      <c r="L198" s="2207"/>
      <c r="M198" s="2203"/>
      <c r="N198" s="2208"/>
      <c r="O198" s="2203"/>
      <c r="P198" s="2203"/>
      <c r="Q198" s="2203"/>
      <c r="R198" s="2203"/>
      <c r="S198" s="2203"/>
      <c r="T198" s="2409"/>
    </row>
    <row r="199" spans="1:20" s="26" customFormat="1" ht="24.75" customHeight="1">
      <c r="A199" s="2226"/>
      <c r="B199" s="2407"/>
      <c r="C199" s="2407"/>
      <c r="D199" s="2386"/>
      <c r="E199" s="1887" t="s">
        <v>1526</v>
      </c>
      <c r="F199" s="1635">
        <v>30</v>
      </c>
      <c r="G199" s="2219"/>
      <c r="H199" s="1928" t="s">
        <v>678</v>
      </c>
      <c r="I199" s="2205"/>
      <c r="J199" s="2205"/>
      <c r="K199" s="2206"/>
      <c r="L199" s="2207"/>
      <c r="M199" s="2203"/>
      <c r="N199" s="2208"/>
      <c r="O199" s="2203"/>
      <c r="P199" s="2203"/>
      <c r="Q199" s="2203"/>
      <c r="R199" s="2203"/>
      <c r="S199" s="2203"/>
      <c r="T199" s="2409"/>
    </row>
    <row r="200" spans="1:20" s="26" customFormat="1" ht="23.1" customHeight="1">
      <c r="A200" s="2226" t="s">
        <v>180</v>
      </c>
      <c r="B200" s="2407" t="s">
        <v>181</v>
      </c>
      <c r="C200" s="2407" t="s">
        <v>533</v>
      </c>
      <c r="D200" s="2386" t="s">
        <v>1527</v>
      </c>
      <c r="E200" s="1617" t="s">
        <v>1527</v>
      </c>
      <c r="F200" s="1634">
        <v>195</v>
      </c>
      <c r="G200" s="2379" t="s">
        <v>725</v>
      </c>
      <c r="H200" s="1928" t="s">
        <v>678</v>
      </c>
      <c r="I200" s="2205">
        <v>149408.65</v>
      </c>
      <c r="J200" s="2205">
        <v>149408.65</v>
      </c>
      <c r="K200" s="2206">
        <v>149408.65</v>
      </c>
      <c r="L200" s="2207">
        <f>I200-K200</f>
        <v>0</v>
      </c>
      <c r="M200" s="2203">
        <v>100</v>
      </c>
      <c r="N200" s="2208">
        <f>K200/I200*100</f>
        <v>100</v>
      </c>
      <c r="O200" s="2203">
        <v>1</v>
      </c>
      <c r="P200" s="2203"/>
      <c r="Q200" s="2203"/>
      <c r="R200" s="2203"/>
      <c r="S200" s="2203"/>
      <c r="T200" s="2409"/>
    </row>
    <row r="201" spans="1:20" s="26" customFormat="1" ht="23.1" customHeight="1">
      <c r="A201" s="2226"/>
      <c r="B201" s="2407"/>
      <c r="C201" s="2407"/>
      <c r="D201" s="2386"/>
      <c r="E201" s="1887" t="s">
        <v>1528</v>
      </c>
      <c r="F201" s="1635">
        <v>47</v>
      </c>
      <c r="G201" s="2379"/>
      <c r="H201" s="1928" t="s">
        <v>678</v>
      </c>
      <c r="I201" s="2205"/>
      <c r="J201" s="2205"/>
      <c r="K201" s="2206"/>
      <c r="L201" s="2207"/>
      <c r="M201" s="2203"/>
      <c r="N201" s="2208"/>
      <c r="O201" s="2203"/>
      <c r="P201" s="2203"/>
      <c r="Q201" s="2203"/>
      <c r="R201" s="2203"/>
      <c r="S201" s="2203"/>
      <c r="T201" s="2409"/>
    </row>
    <row r="202" spans="1:20" s="26" customFormat="1" ht="27.75" customHeight="1">
      <c r="A202" s="2226"/>
      <c r="B202" s="2407"/>
      <c r="C202" s="2407"/>
      <c r="D202" s="2386"/>
      <c r="E202" s="1887" t="s">
        <v>1529</v>
      </c>
      <c r="F202" s="1635">
        <v>30</v>
      </c>
      <c r="G202" s="2379"/>
      <c r="H202" s="1928" t="s">
        <v>678</v>
      </c>
      <c r="I202" s="2205"/>
      <c r="J202" s="2205"/>
      <c r="K202" s="2206"/>
      <c r="L202" s="2207"/>
      <c r="M202" s="2203"/>
      <c r="N202" s="2208"/>
      <c r="O202" s="2203"/>
      <c r="P202" s="2203"/>
      <c r="Q202" s="2203"/>
      <c r="R202" s="2203"/>
      <c r="S202" s="2203"/>
      <c r="T202" s="2409"/>
    </row>
    <row r="203" spans="1:20" s="26" customFormat="1" ht="16.5" customHeight="1">
      <c r="A203" s="2226" t="s">
        <v>180</v>
      </c>
      <c r="B203" s="2407" t="s">
        <v>181</v>
      </c>
      <c r="C203" s="2407" t="s">
        <v>533</v>
      </c>
      <c r="D203" s="2386" t="s">
        <v>1530</v>
      </c>
      <c r="E203" s="1617" t="s">
        <v>1530</v>
      </c>
      <c r="F203" s="1636">
        <v>160</v>
      </c>
      <c r="G203" s="2379" t="s">
        <v>725</v>
      </c>
      <c r="H203" s="1928" t="s">
        <v>678</v>
      </c>
      <c r="I203" s="2205">
        <v>173944.35</v>
      </c>
      <c r="J203" s="2205">
        <v>173944.35</v>
      </c>
      <c r="K203" s="2206">
        <v>173944.35</v>
      </c>
      <c r="L203" s="2207">
        <f>I203-K203</f>
        <v>0</v>
      </c>
      <c r="M203" s="2203">
        <v>100</v>
      </c>
      <c r="N203" s="2208">
        <f>K203/I203*100</f>
        <v>100</v>
      </c>
      <c r="O203" s="2203">
        <v>1</v>
      </c>
      <c r="P203" s="2203"/>
      <c r="Q203" s="2203"/>
      <c r="R203" s="2203"/>
      <c r="S203" s="2203"/>
      <c r="T203" s="2409"/>
    </row>
    <row r="204" spans="1:20" s="26" customFormat="1" ht="18" customHeight="1">
      <c r="A204" s="2226"/>
      <c r="B204" s="2407"/>
      <c r="C204" s="2407"/>
      <c r="D204" s="2386"/>
      <c r="E204" s="1887" t="s">
        <v>1531</v>
      </c>
      <c r="F204" s="1635">
        <v>53</v>
      </c>
      <c r="G204" s="2379"/>
      <c r="H204" s="1928" t="s">
        <v>678</v>
      </c>
      <c r="I204" s="2205"/>
      <c r="J204" s="2205"/>
      <c r="K204" s="2206"/>
      <c r="L204" s="2207"/>
      <c r="M204" s="2203"/>
      <c r="N204" s="2208"/>
      <c r="O204" s="2203"/>
      <c r="P204" s="2203"/>
      <c r="Q204" s="2203"/>
      <c r="R204" s="2203"/>
      <c r="S204" s="2203"/>
      <c r="T204" s="2409"/>
    </row>
    <row r="205" spans="1:20" s="26" customFormat="1" ht="23.1" customHeight="1">
      <c r="A205" s="2226" t="s">
        <v>180</v>
      </c>
      <c r="B205" s="2407" t="s">
        <v>181</v>
      </c>
      <c r="C205" s="2407" t="s">
        <v>533</v>
      </c>
      <c r="D205" s="2386" t="s">
        <v>1532</v>
      </c>
      <c r="E205" s="1617" t="s">
        <v>1532</v>
      </c>
      <c r="F205" s="1636">
        <v>68</v>
      </c>
      <c r="G205" s="2379" t="s">
        <v>725</v>
      </c>
      <c r="H205" s="1928" t="s">
        <v>678</v>
      </c>
      <c r="I205" s="2205">
        <v>149995.5</v>
      </c>
      <c r="J205" s="2205">
        <v>149995.5</v>
      </c>
      <c r="K205" s="2206">
        <v>149995.5</v>
      </c>
      <c r="L205" s="2207">
        <f>I205-K205</f>
        <v>0</v>
      </c>
      <c r="M205" s="2203">
        <v>100</v>
      </c>
      <c r="N205" s="2203">
        <f>K205/I205*100</f>
        <v>100</v>
      </c>
      <c r="O205" s="2203">
        <v>1</v>
      </c>
      <c r="P205" s="2203"/>
      <c r="Q205" s="2203"/>
      <c r="R205" s="2203"/>
      <c r="S205" s="2203"/>
      <c r="T205" s="2409"/>
    </row>
    <row r="206" spans="1:20" s="26" customFormat="1" ht="23.1" customHeight="1">
      <c r="A206" s="2226"/>
      <c r="B206" s="2407"/>
      <c r="C206" s="2407"/>
      <c r="D206" s="2386"/>
      <c r="E206" s="1887" t="s">
        <v>1533</v>
      </c>
      <c r="F206" s="1635">
        <v>21</v>
      </c>
      <c r="G206" s="2379"/>
      <c r="H206" s="1928" t="s">
        <v>678</v>
      </c>
      <c r="I206" s="2205"/>
      <c r="J206" s="2205"/>
      <c r="K206" s="2206"/>
      <c r="L206" s="2207"/>
      <c r="M206" s="2203"/>
      <c r="N206" s="2203"/>
      <c r="O206" s="2203"/>
      <c r="P206" s="2203"/>
      <c r="Q206" s="2203"/>
      <c r="R206" s="2203"/>
      <c r="S206" s="2203"/>
      <c r="T206" s="2409"/>
    </row>
    <row r="207" spans="1:20" s="26" customFormat="1" ht="23.1" customHeight="1">
      <c r="A207" s="2226"/>
      <c r="B207" s="2407"/>
      <c r="C207" s="2407"/>
      <c r="D207" s="2386"/>
      <c r="E207" s="1887" t="s">
        <v>1534</v>
      </c>
      <c r="F207" s="1635">
        <v>27</v>
      </c>
      <c r="G207" s="2379"/>
      <c r="H207" s="1928" t="s">
        <v>678</v>
      </c>
      <c r="I207" s="2205"/>
      <c r="J207" s="2205"/>
      <c r="K207" s="2206"/>
      <c r="L207" s="2207"/>
      <c r="M207" s="2203"/>
      <c r="N207" s="2203"/>
      <c r="O207" s="2203"/>
      <c r="P207" s="2203"/>
      <c r="Q207" s="2203"/>
      <c r="R207" s="2203"/>
      <c r="S207" s="2203"/>
      <c r="T207" s="2409"/>
    </row>
    <row r="208" spans="1:20" s="26" customFormat="1" ht="23.1" customHeight="1">
      <c r="A208" s="2226"/>
      <c r="B208" s="2407"/>
      <c r="C208" s="2407"/>
      <c r="D208" s="2386"/>
      <c r="E208" s="1887" t="s">
        <v>1535</v>
      </c>
      <c r="F208" s="1635">
        <v>21</v>
      </c>
      <c r="G208" s="2379"/>
      <c r="H208" s="1928" t="s">
        <v>678</v>
      </c>
      <c r="I208" s="2205"/>
      <c r="J208" s="2205"/>
      <c r="K208" s="2206"/>
      <c r="L208" s="2207"/>
      <c r="M208" s="2203"/>
      <c r="N208" s="2203"/>
      <c r="O208" s="2203"/>
      <c r="P208" s="2203"/>
      <c r="Q208" s="2203"/>
      <c r="R208" s="2203"/>
      <c r="S208" s="2203"/>
      <c r="T208" s="2409"/>
    </row>
    <row r="209" spans="1:20" s="26" customFormat="1" ht="23.1" customHeight="1">
      <c r="A209" s="2226" t="s">
        <v>180</v>
      </c>
      <c r="B209" s="2407" t="s">
        <v>181</v>
      </c>
      <c r="C209" s="2407" t="s">
        <v>533</v>
      </c>
      <c r="D209" s="2386" t="s">
        <v>1536</v>
      </c>
      <c r="E209" s="1617" t="s">
        <v>721</v>
      </c>
      <c r="F209" s="1636">
        <v>135</v>
      </c>
      <c r="G209" s="2379" t="s">
        <v>725</v>
      </c>
      <c r="H209" s="1928" t="s">
        <v>678</v>
      </c>
      <c r="I209" s="2205">
        <v>43430.73</v>
      </c>
      <c r="J209" s="2205">
        <v>43430.73</v>
      </c>
      <c r="K209" s="2206">
        <v>43430.73</v>
      </c>
      <c r="L209" s="2207">
        <f>I209-K209</f>
        <v>0</v>
      </c>
      <c r="M209" s="2203">
        <v>100</v>
      </c>
      <c r="N209" s="2208">
        <f>K209/I209*100</f>
        <v>100</v>
      </c>
      <c r="O209" s="2203">
        <v>1</v>
      </c>
      <c r="P209" s="2203"/>
      <c r="Q209" s="2203"/>
      <c r="R209" s="2203"/>
      <c r="S209" s="2203"/>
      <c r="T209" s="2409"/>
    </row>
    <row r="210" spans="1:20" s="26" customFormat="1" ht="23.1" customHeight="1">
      <c r="A210" s="2226"/>
      <c r="B210" s="2407"/>
      <c r="C210" s="2407"/>
      <c r="D210" s="2386"/>
      <c r="E210" s="1887" t="s">
        <v>1537</v>
      </c>
      <c r="F210" s="1635">
        <v>24</v>
      </c>
      <c r="G210" s="2379"/>
      <c r="H210" s="1928" t="s">
        <v>678</v>
      </c>
      <c r="I210" s="2205"/>
      <c r="J210" s="2205"/>
      <c r="K210" s="2206"/>
      <c r="L210" s="2207"/>
      <c r="M210" s="2203"/>
      <c r="N210" s="2208"/>
      <c r="O210" s="2203"/>
      <c r="P210" s="2203"/>
      <c r="Q210" s="2203"/>
      <c r="R210" s="2203"/>
      <c r="S210" s="2203"/>
      <c r="T210" s="2409"/>
    </row>
    <row r="211" spans="1:20" s="26" customFormat="1" ht="23.1" customHeight="1">
      <c r="A211" s="1852" t="s">
        <v>180</v>
      </c>
      <c r="B211" s="1916" t="s">
        <v>181</v>
      </c>
      <c r="C211" s="1916" t="s">
        <v>533</v>
      </c>
      <c r="D211" s="1915" t="s">
        <v>1538</v>
      </c>
      <c r="E211" s="1887" t="s">
        <v>1539</v>
      </c>
      <c r="F211" s="1635">
        <v>88</v>
      </c>
      <c r="G211" s="1917" t="s">
        <v>725</v>
      </c>
      <c r="H211" s="1928" t="s">
        <v>678</v>
      </c>
      <c r="I211" s="1849">
        <v>14940.03</v>
      </c>
      <c r="J211" s="1849">
        <v>14940.03</v>
      </c>
      <c r="K211" s="1851">
        <v>14940.03</v>
      </c>
      <c r="L211" s="1850">
        <f>I211-K211</f>
        <v>0</v>
      </c>
      <c r="M211" s="1847">
        <v>100</v>
      </c>
      <c r="N211" s="1846">
        <f>K211/I211*100</f>
        <v>100</v>
      </c>
      <c r="O211" s="1847">
        <v>1</v>
      </c>
      <c r="P211" s="1847"/>
      <c r="Q211" s="1847"/>
      <c r="R211" s="1847"/>
      <c r="S211" s="1847"/>
      <c r="T211" s="1959"/>
    </row>
    <row r="212" spans="1:20" s="26" customFormat="1" ht="23.1" customHeight="1">
      <c r="A212" s="1852" t="s">
        <v>180</v>
      </c>
      <c r="B212" s="1916" t="s">
        <v>181</v>
      </c>
      <c r="C212" s="1916" t="s">
        <v>533</v>
      </c>
      <c r="D212" s="1915" t="s">
        <v>1540</v>
      </c>
      <c r="E212" s="1617" t="s">
        <v>1540</v>
      </c>
      <c r="F212" s="1636">
        <v>202</v>
      </c>
      <c r="G212" s="1917" t="s">
        <v>725</v>
      </c>
      <c r="H212" s="1928" t="s">
        <v>678</v>
      </c>
      <c r="I212" s="1849">
        <v>7138.01</v>
      </c>
      <c r="J212" s="1849">
        <v>7138.01</v>
      </c>
      <c r="K212" s="1851">
        <v>7138.01</v>
      </c>
      <c r="L212" s="1850">
        <f>I212-K212</f>
        <v>0</v>
      </c>
      <c r="M212" s="1847">
        <v>100</v>
      </c>
      <c r="N212" s="1846">
        <f>K212/I212*100</f>
        <v>100</v>
      </c>
      <c r="O212" s="1847">
        <v>1</v>
      </c>
      <c r="P212" s="1847"/>
      <c r="Q212" s="1847"/>
      <c r="R212" s="1847"/>
      <c r="S212" s="1847"/>
      <c r="T212" s="1959"/>
    </row>
    <row r="213" spans="1:20" s="26" customFormat="1" ht="23.1" customHeight="1">
      <c r="A213" s="2226" t="s">
        <v>180</v>
      </c>
      <c r="B213" s="2407" t="s">
        <v>181</v>
      </c>
      <c r="C213" s="2407" t="s">
        <v>533</v>
      </c>
      <c r="D213" s="2386" t="s">
        <v>545</v>
      </c>
      <c r="E213" s="1617" t="s">
        <v>545</v>
      </c>
      <c r="F213" s="1636">
        <v>53</v>
      </c>
      <c r="G213" s="2379" t="s">
        <v>725</v>
      </c>
      <c r="H213" s="1928" t="s">
        <v>678</v>
      </c>
      <c r="I213" s="2205">
        <v>137368.74</v>
      </c>
      <c r="J213" s="2205">
        <v>137368.74</v>
      </c>
      <c r="K213" s="2206">
        <v>137368.74</v>
      </c>
      <c r="L213" s="2207">
        <f>I213-K213</f>
        <v>0</v>
      </c>
      <c r="M213" s="2203">
        <v>100</v>
      </c>
      <c r="N213" s="2208">
        <f>K213/I213*100</f>
        <v>100</v>
      </c>
      <c r="O213" s="2203">
        <v>1</v>
      </c>
      <c r="P213" s="2203"/>
      <c r="Q213" s="2203"/>
      <c r="R213" s="2203"/>
      <c r="S213" s="2203"/>
      <c r="T213" s="2409"/>
    </row>
    <row r="214" spans="1:20" s="26" customFormat="1" ht="23.1" customHeight="1">
      <c r="A214" s="2226"/>
      <c r="B214" s="2407"/>
      <c r="C214" s="2407"/>
      <c r="D214" s="2386"/>
      <c r="E214" s="1887" t="s">
        <v>1541</v>
      </c>
      <c r="F214" s="1635">
        <v>18</v>
      </c>
      <c r="G214" s="2379"/>
      <c r="H214" s="1928" t="s">
        <v>678</v>
      </c>
      <c r="I214" s="2205"/>
      <c r="J214" s="2205"/>
      <c r="K214" s="2206"/>
      <c r="L214" s="2207"/>
      <c r="M214" s="2203"/>
      <c r="N214" s="2208"/>
      <c r="O214" s="2203"/>
      <c r="P214" s="2203"/>
      <c r="Q214" s="2203"/>
      <c r="R214" s="2203"/>
      <c r="S214" s="2203"/>
      <c r="T214" s="2409"/>
    </row>
    <row r="215" spans="1:20" s="26" customFormat="1" ht="23.1" customHeight="1">
      <c r="A215" s="2226" t="s">
        <v>180</v>
      </c>
      <c r="B215" s="2407" t="s">
        <v>181</v>
      </c>
      <c r="C215" s="2407" t="s">
        <v>533</v>
      </c>
      <c r="D215" s="2386" t="s">
        <v>1542</v>
      </c>
      <c r="E215" s="1617" t="s">
        <v>1542</v>
      </c>
      <c r="F215" s="1636">
        <v>43</v>
      </c>
      <c r="G215" s="2379" t="s">
        <v>725</v>
      </c>
      <c r="H215" s="1928" t="s">
        <v>678</v>
      </c>
      <c r="I215" s="2205">
        <v>79227</v>
      </c>
      <c r="J215" s="2205">
        <v>79227</v>
      </c>
      <c r="K215" s="2206">
        <v>79227</v>
      </c>
      <c r="L215" s="2207">
        <f>I215-K215</f>
        <v>0</v>
      </c>
      <c r="M215" s="2203">
        <v>100</v>
      </c>
      <c r="N215" s="2208">
        <f>K215/I215*100</f>
        <v>100</v>
      </c>
      <c r="O215" s="2203">
        <v>1</v>
      </c>
      <c r="P215" s="2203"/>
      <c r="Q215" s="2203"/>
      <c r="R215" s="2203"/>
      <c r="S215" s="2203"/>
      <c r="T215" s="2409"/>
    </row>
    <row r="216" spans="1:20" s="26" customFormat="1" ht="23.1" customHeight="1">
      <c r="A216" s="2226"/>
      <c r="B216" s="2407"/>
      <c r="C216" s="2407"/>
      <c r="D216" s="2386"/>
      <c r="E216" s="1887" t="s">
        <v>1543</v>
      </c>
      <c r="F216" s="1635">
        <v>32</v>
      </c>
      <c r="G216" s="2379"/>
      <c r="H216" s="1928" t="s">
        <v>678</v>
      </c>
      <c r="I216" s="2205"/>
      <c r="J216" s="2205"/>
      <c r="K216" s="2206"/>
      <c r="L216" s="2207"/>
      <c r="M216" s="2203"/>
      <c r="N216" s="2208"/>
      <c r="O216" s="2203"/>
      <c r="P216" s="2203"/>
      <c r="Q216" s="2203"/>
      <c r="R216" s="2203"/>
      <c r="S216" s="2203"/>
      <c r="T216" s="2409"/>
    </row>
    <row r="217" spans="1:20" s="26" customFormat="1" ht="23.1" customHeight="1">
      <c r="A217" s="2226"/>
      <c r="B217" s="2407"/>
      <c r="C217" s="2407"/>
      <c r="D217" s="2386"/>
      <c r="E217" s="1887" t="s">
        <v>1544</v>
      </c>
      <c r="F217" s="1635">
        <v>38</v>
      </c>
      <c r="G217" s="2379"/>
      <c r="H217" s="1928" t="s">
        <v>678</v>
      </c>
      <c r="I217" s="2205"/>
      <c r="J217" s="2205"/>
      <c r="K217" s="2206"/>
      <c r="L217" s="2207"/>
      <c r="M217" s="2203"/>
      <c r="N217" s="2208"/>
      <c r="O217" s="2203"/>
      <c r="P217" s="2203"/>
      <c r="Q217" s="2203"/>
      <c r="R217" s="2203"/>
      <c r="S217" s="2203"/>
      <c r="T217" s="2409"/>
    </row>
    <row r="218" spans="1:20" s="26" customFormat="1" ht="23.1" customHeight="1">
      <c r="A218" s="2226" t="s">
        <v>180</v>
      </c>
      <c r="B218" s="2407" t="s">
        <v>181</v>
      </c>
      <c r="C218" s="2407" t="s">
        <v>533</v>
      </c>
      <c r="D218" s="2386" t="s">
        <v>1545</v>
      </c>
      <c r="E218" s="1617" t="s">
        <v>1545</v>
      </c>
      <c r="F218" s="1636">
        <v>37</v>
      </c>
      <c r="G218" s="2379" t="s">
        <v>725</v>
      </c>
      <c r="H218" s="1928" t="s">
        <v>678</v>
      </c>
      <c r="I218" s="2205">
        <v>34738.32</v>
      </c>
      <c r="J218" s="2205">
        <v>34738.32</v>
      </c>
      <c r="K218" s="2206">
        <v>34738.32</v>
      </c>
      <c r="L218" s="2207">
        <f>I218-K218</f>
        <v>0</v>
      </c>
      <c r="M218" s="2203">
        <v>100</v>
      </c>
      <c r="N218" s="2208">
        <f>K218/I218*100</f>
        <v>100</v>
      </c>
      <c r="O218" s="2203">
        <v>1</v>
      </c>
      <c r="P218" s="2203"/>
      <c r="Q218" s="2203"/>
      <c r="R218" s="2203"/>
      <c r="S218" s="2203"/>
      <c r="T218" s="2409"/>
    </row>
    <row r="219" spans="1:20" s="26" customFormat="1" ht="23.1" customHeight="1">
      <c r="A219" s="2226"/>
      <c r="B219" s="2407"/>
      <c r="C219" s="2407"/>
      <c r="D219" s="2386"/>
      <c r="E219" s="1887" t="s">
        <v>1546</v>
      </c>
      <c r="F219" s="1635">
        <v>21</v>
      </c>
      <c r="G219" s="2379"/>
      <c r="H219" s="1928" t="s">
        <v>678</v>
      </c>
      <c r="I219" s="2205"/>
      <c r="J219" s="2205"/>
      <c r="K219" s="2206"/>
      <c r="L219" s="2207"/>
      <c r="M219" s="2203"/>
      <c r="N219" s="2208"/>
      <c r="O219" s="2203"/>
      <c r="P219" s="2203"/>
      <c r="Q219" s="2203"/>
      <c r="R219" s="2203"/>
      <c r="S219" s="2203"/>
      <c r="T219" s="2409"/>
    </row>
    <row r="220" spans="1:20" s="26" customFormat="1" ht="23.1" customHeight="1">
      <c r="A220" s="1852" t="s">
        <v>180</v>
      </c>
      <c r="B220" s="1916" t="s">
        <v>181</v>
      </c>
      <c r="C220" s="1916" t="s">
        <v>533</v>
      </c>
      <c r="D220" s="1915" t="s">
        <v>1547</v>
      </c>
      <c r="E220" s="1887" t="s">
        <v>1548</v>
      </c>
      <c r="F220" s="1635">
        <v>33</v>
      </c>
      <c r="G220" s="1917" t="s">
        <v>725</v>
      </c>
      <c r="H220" s="1928" t="s">
        <v>678</v>
      </c>
      <c r="I220" s="1849">
        <v>36059.9</v>
      </c>
      <c r="J220" s="1849">
        <v>36059.9</v>
      </c>
      <c r="K220" s="1851">
        <v>36059.9</v>
      </c>
      <c r="L220" s="1850">
        <f t="shared" ref="L220:L225" si="10">I220-K220</f>
        <v>0</v>
      </c>
      <c r="M220" s="1847">
        <v>100</v>
      </c>
      <c r="N220" s="1846">
        <f t="shared" ref="N220:N226" si="11">K220/I220*100</f>
        <v>100</v>
      </c>
      <c r="O220" s="1847">
        <v>1</v>
      </c>
      <c r="P220" s="1847"/>
      <c r="Q220" s="1847"/>
      <c r="R220" s="1847"/>
      <c r="S220" s="1847"/>
      <c r="T220" s="1959"/>
    </row>
    <row r="221" spans="1:20" s="26" customFormat="1" ht="23.1" customHeight="1">
      <c r="A221" s="1852" t="s">
        <v>180</v>
      </c>
      <c r="B221" s="1916" t="s">
        <v>181</v>
      </c>
      <c r="C221" s="1916" t="s">
        <v>533</v>
      </c>
      <c r="D221" s="1915" t="s">
        <v>1549</v>
      </c>
      <c r="E221" s="1887" t="s">
        <v>1550</v>
      </c>
      <c r="F221" s="1635">
        <v>33</v>
      </c>
      <c r="G221" s="1917" t="s">
        <v>725</v>
      </c>
      <c r="H221" s="1928" t="s">
        <v>678</v>
      </c>
      <c r="I221" s="1849">
        <v>90835.37</v>
      </c>
      <c r="J221" s="1849">
        <v>90835.37</v>
      </c>
      <c r="K221" s="1851">
        <v>90835.37</v>
      </c>
      <c r="L221" s="1850">
        <f t="shared" si="10"/>
        <v>0</v>
      </c>
      <c r="M221" s="1847">
        <v>100</v>
      </c>
      <c r="N221" s="1846">
        <f t="shared" si="11"/>
        <v>100</v>
      </c>
      <c r="O221" s="1847">
        <v>1</v>
      </c>
      <c r="P221" s="1847"/>
      <c r="Q221" s="1847"/>
      <c r="R221" s="1847"/>
      <c r="S221" s="1847"/>
      <c r="T221" s="1959"/>
    </row>
    <row r="222" spans="1:20" s="26" customFormat="1" ht="23.1" customHeight="1">
      <c r="A222" s="1852" t="s">
        <v>180</v>
      </c>
      <c r="B222" s="1916" t="s">
        <v>181</v>
      </c>
      <c r="C222" s="1916" t="s">
        <v>533</v>
      </c>
      <c r="D222" s="1915" t="s">
        <v>1551</v>
      </c>
      <c r="E222" s="1887" t="s">
        <v>1552</v>
      </c>
      <c r="F222" s="1635">
        <v>21</v>
      </c>
      <c r="G222" s="1917" t="s">
        <v>725</v>
      </c>
      <c r="H222" s="1928" t="s">
        <v>678</v>
      </c>
      <c r="I222" s="1849">
        <v>50643.7</v>
      </c>
      <c r="J222" s="1849">
        <v>50643.7</v>
      </c>
      <c r="K222" s="1851">
        <v>50643.7</v>
      </c>
      <c r="L222" s="1850">
        <f t="shared" si="10"/>
        <v>0</v>
      </c>
      <c r="M222" s="1847">
        <v>100</v>
      </c>
      <c r="N222" s="1846">
        <f t="shared" si="11"/>
        <v>100</v>
      </c>
      <c r="O222" s="1847">
        <v>1</v>
      </c>
      <c r="P222" s="1847"/>
      <c r="Q222" s="1847"/>
      <c r="R222" s="1847"/>
      <c r="S222" s="1847"/>
      <c r="T222" s="1959"/>
    </row>
    <row r="223" spans="1:20" s="26" customFormat="1" ht="23.1" customHeight="1">
      <c r="A223" s="1852" t="s">
        <v>180</v>
      </c>
      <c r="B223" s="1916" t="s">
        <v>181</v>
      </c>
      <c r="C223" s="1916" t="s">
        <v>533</v>
      </c>
      <c r="D223" s="1915" t="s">
        <v>1553</v>
      </c>
      <c r="E223" s="1887" t="s">
        <v>1554</v>
      </c>
      <c r="F223" s="1635">
        <v>17</v>
      </c>
      <c r="G223" s="1917" t="s">
        <v>725</v>
      </c>
      <c r="H223" s="1928" t="s">
        <v>678</v>
      </c>
      <c r="I223" s="1849">
        <v>25465.8</v>
      </c>
      <c r="J223" s="1849">
        <v>25465.8</v>
      </c>
      <c r="K223" s="1851">
        <v>25465.8</v>
      </c>
      <c r="L223" s="1850">
        <f t="shared" si="10"/>
        <v>0</v>
      </c>
      <c r="M223" s="1847">
        <v>100</v>
      </c>
      <c r="N223" s="1846">
        <f t="shared" si="11"/>
        <v>100</v>
      </c>
      <c r="O223" s="1847">
        <v>1</v>
      </c>
      <c r="P223" s="1847"/>
      <c r="Q223" s="1847"/>
      <c r="R223" s="1847"/>
      <c r="S223" s="1847"/>
      <c r="T223" s="1959"/>
    </row>
    <row r="224" spans="1:20" s="26" customFormat="1" ht="23.1" customHeight="1">
      <c r="A224" s="1852" t="s">
        <v>180</v>
      </c>
      <c r="B224" s="1916" t="s">
        <v>181</v>
      </c>
      <c r="C224" s="1916" t="s">
        <v>533</v>
      </c>
      <c r="D224" s="1915" t="s">
        <v>1512</v>
      </c>
      <c r="E224" s="1887" t="s">
        <v>1555</v>
      </c>
      <c r="F224" s="1635">
        <v>32</v>
      </c>
      <c r="G224" s="1917" t="s">
        <v>725</v>
      </c>
      <c r="H224" s="1928" t="s">
        <v>678</v>
      </c>
      <c r="I224" s="1849">
        <v>38666.31</v>
      </c>
      <c r="J224" s="1849">
        <v>38666.31</v>
      </c>
      <c r="K224" s="1851">
        <v>38666.31</v>
      </c>
      <c r="L224" s="1850">
        <f t="shared" si="10"/>
        <v>0</v>
      </c>
      <c r="M224" s="1847">
        <v>100</v>
      </c>
      <c r="N224" s="1846">
        <f t="shared" si="11"/>
        <v>100</v>
      </c>
      <c r="O224" s="1847">
        <v>1</v>
      </c>
      <c r="P224" s="1847"/>
      <c r="Q224" s="1847"/>
      <c r="R224" s="1847"/>
      <c r="S224" s="1847"/>
      <c r="T224" s="1959"/>
    </row>
    <row r="225" spans="1:20" s="26" customFormat="1" ht="23.1" customHeight="1">
      <c r="A225" s="1852" t="s">
        <v>180</v>
      </c>
      <c r="B225" s="1916" t="s">
        <v>181</v>
      </c>
      <c r="C225" s="1916" t="s">
        <v>533</v>
      </c>
      <c r="D225" s="1915" t="s">
        <v>454</v>
      </c>
      <c r="E225" s="1617" t="s">
        <v>454</v>
      </c>
      <c r="F225" s="1635"/>
      <c r="G225" s="1917" t="s">
        <v>725</v>
      </c>
      <c r="H225" s="1928" t="s">
        <v>678</v>
      </c>
      <c r="I225" s="1849">
        <v>274940</v>
      </c>
      <c r="J225" s="1849">
        <v>274940</v>
      </c>
      <c r="K225" s="1851">
        <v>274940</v>
      </c>
      <c r="L225" s="1850">
        <f t="shared" si="10"/>
        <v>0</v>
      </c>
      <c r="M225" s="1847">
        <v>100</v>
      </c>
      <c r="N225" s="1846">
        <f t="shared" si="11"/>
        <v>100</v>
      </c>
      <c r="O225" s="1847">
        <v>1</v>
      </c>
      <c r="P225" s="1847"/>
      <c r="Q225" s="1847"/>
      <c r="R225" s="1847"/>
      <c r="S225" s="1847"/>
      <c r="T225" s="1959"/>
    </row>
    <row r="226" spans="1:20" s="26" customFormat="1" ht="23.1" customHeight="1">
      <c r="A226" s="2226" t="s">
        <v>180</v>
      </c>
      <c r="B226" s="2407" t="s">
        <v>181</v>
      </c>
      <c r="C226" s="2407" t="s">
        <v>533</v>
      </c>
      <c r="D226" s="2386" t="s">
        <v>1556</v>
      </c>
      <c r="E226" s="1617" t="s">
        <v>1557</v>
      </c>
      <c r="F226" s="1636">
        <v>39</v>
      </c>
      <c r="G226" s="2379" t="s">
        <v>725</v>
      </c>
      <c r="H226" s="1928" t="s">
        <v>678</v>
      </c>
      <c r="I226" s="2205">
        <v>3600.42</v>
      </c>
      <c r="J226" s="2205">
        <v>3600.42</v>
      </c>
      <c r="K226" s="2206">
        <v>3600.42</v>
      </c>
      <c r="L226" s="2207">
        <f>I226-K226</f>
        <v>0</v>
      </c>
      <c r="M226" s="2203">
        <v>100</v>
      </c>
      <c r="N226" s="2203">
        <f t="shared" si="11"/>
        <v>100</v>
      </c>
      <c r="O226" s="2203">
        <v>1</v>
      </c>
      <c r="P226" s="2203"/>
      <c r="Q226" s="2203"/>
      <c r="R226" s="2203"/>
      <c r="S226" s="2203"/>
      <c r="T226" s="2409"/>
    </row>
    <row r="227" spans="1:20" s="26" customFormat="1" ht="23.1" customHeight="1">
      <c r="A227" s="2226"/>
      <c r="B227" s="2407"/>
      <c r="C227" s="2407"/>
      <c r="D227" s="2386"/>
      <c r="E227" s="1887" t="s">
        <v>1558</v>
      </c>
      <c r="F227" s="1635">
        <v>36</v>
      </c>
      <c r="G227" s="2379"/>
      <c r="H227" s="1928" t="s">
        <v>678</v>
      </c>
      <c r="I227" s="2205"/>
      <c r="J227" s="2205"/>
      <c r="K227" s="2206"/>
      <c r="L227" s="2207"/>
      <c r="M227" s="2203"/>
      <c r="N227" s="2203"/>
      <c r="O227" s="2203"/>
      <c r="P227" s="2203"/>
      <c r="Q227" s="2203"/>
      <c r="R227" s="2203"/>
      <c r="S227" s="2203"/>
      <c r="T227" s="2409"/>
    </row>
    <row r="228" spans="1:20" s="26" customFormat="1" ht="23.1" customHeight="1">
      <c r="A228" s="2226"/>
      <c r="B228" s="2407"/>
      <c r="C228" s="2407"/>
      <c r="D228" s="2386"/>
      <c r="E228" s="1887" t="s">
        <v>1559</v>
      </c>
      <c r="F228" s="1635">
        <v>24</v>
      </c>
      <c r="G228" s="2379"/>
      <c r="H228" s="1928" t="s">
        <v>678</v>
      </c>
      <c r="I228" s="2205"/>
      <c r="J228" s="2205"/>
      <c r="K228" s="2206"/>
      <c r="L228" s="2207"/>
      <c r="M228" s="2203"/>
      <c r="N228" s="2203"/>
      <c r="O228" s="2203"/>
      <c r="P228" s="2203"/>
      <c r="Q228" s="2203"/>
      <c r="R228" s="2203"/>
      <c r="S228" s="2203"/>
      <c r="T228" s="2409"/>
    </row>
    <row r="229" spans="1:20" s="26" customFormat="1" ht="23.1" customHeight="1">
      <c r="A229" s="2226"/>
      <c r="B229" s="2407"/>
      <c r="C229" s="2407"/>
      <c r="D229" s="2386"/>
      <c r="E229" s="1887" t="s">
        <v>1560</v>
      </c>
      <c r="F229" s="1635">
        <v>20</v>
      </c>
      <c r="G229" s="2379"/>
      <c r="H229" s="1928" t="s">
        <v>678</v>
      </c>
      <c r="I229" s="2205"/>
      <c r="J229" s="2205"/>
      <c r="K229" s="2206"/>
      <c r="L229" s="2207"/>
      <c r="M229" s="2203"/>
      <c r="N229" s="2203"/>
      <c r="O229" s="2203"/>
      <c r="P229" s="2203"/>
      <c r="Q229" s="2203"/>
      <c r="R229" s="2203"/>
      <c r="S229" s="2203"/>
      <c r="T229" s="2409"/>
    </row>
    <row r="230" spans="1:20" s="26" customFormat="1" ht="23.1" customHeight="1">
      <c r="A230" s="2226"/>
      <c r="B230" s="2407"/>
      <c r="C230" s="2407"/>
      <c r="D230" s="2386"/>
      <c r="E230" s="1887" t="s">
        <v>1561</v>
      </c>
      <c r="F230" s="1635">
        <v>20</v>
      </c>
      <c r="G230" s="2379"/>
      <c r="H230" s="1928" t="s">
        <v>678</v>
      </c>
      <c r="I230" s="2205"/>
      <c r="J230" s="2205"/>
      <c r="K230" s="2206"/>
      <c r="L230" s="2207"/>
      <c r="M230" s="2203"/>
      <c r="N230" s="2203"/>
      <c r="O230" s="2203"/>
      <c r="P230" s="2203"/>
      <c r="Q230" s="2203"/>
      <c r="R230" s="2203"/>
      <c r="S230" s="2203"/>
      <c r="T230" s="2409"/>
    </row>
    <row r="231" spans="1:20" s="26" customFormat="1" ht="23.1" customHeight="1">
      <c r="A231" s="2226" t="s">
        <v>180</v>
      </c>
      <c r="B231" s="2407" t="s">
        <v>181</v>
      </c>
      <c r="C231" s="2407" t="s">
        <v>533</v>
      </c>
      <c r="D231" s="2386" t="s">
        <v>540</v>
      </c>
      <c r="E231" s="1617" t="s">
        <v>540</v>
      </c>
      <c r="F231" s="1636">
        <v>83</v>
      </c>
      <c r="G231" s="2379" t="s">
        <v>725</v>
      </c>
      <c r="H231" s="1928" t="s">
        <v>678</v>
      </c>
      <c r="I231" s="2205">
        <v>0</v>
      </c>
      <c r="J231" s="2205">
        <v>0</v>
      </c>
      <c r="K231" s="2206">
        <v>0</v>
      </c>
      <c r="L231" s="2207">
        <f>I231-K231</f>
        <v>0</v>
      </c>
      <c r="M231" s="2203">
        <v>100</v>
      </c>
      <c r="N231" s="2208">
        <v>100</v>
      </c>
      <c r="O231" s="2203">
        <v>1</v>
      </c>
      <c r="P231" s="2203"/>
      <c r="Q231" s="2203"/>
      <c r="R231" s="2203"/>
      <c r="S231" s="2203"/>
      <c r="T231" s="2409"/>
    </row>
    <row r="232" spans="1:20" s="26" customFormat="1" ht="23.1" customHeight="1">
      <c r="A232" s="2226"/>
      <c r="B232" s="2407"/>
      <c r="C232" s="2407"/>
      <c r="D232" s="2386"/>
      <c r="E232" s="1887" t="s">
        <v>1558</v>
      </c>
      <c r="F232" s="1635">
        <v>37</v>
      </c>
      <c r="G232" s="2379"/>
      <c r="H232" s="1928" t="s">
        <v>678</v>
      </c>
      <c r="I232" s="2205"/>
      <c r="J232" s="2205"/>
      <c r="K232" s="2206"/>
      <c r="L232" s="2207"/>
      <c r="M232" s="2203"/>
      <c r="N232" s="2208"/>
      <c r="O232" s="2203"/>
      <c r="P232" s="2203"/>
      <c r="Q232" s="2203"/>
      <c r="R232" s="2203"/>
      <c r="S232" s="2203"/>
      <c r="T232" s="2409"/>
    </row>
    <row r="233" spans="1:20" s="26" customFormat="1" ht="18" customHeight="1">
      <c r="A233" s="2226"/>
      <c r="B233" s="2407"/>
      <c r="C233" s="2407"/>
      <c r="D233" s="2386"/>
      <c r="E233" s="1887" t="s">
        <v>1562</v>
      </c>
      <c r="F233" s="1635">
        <v>68</v>
      </c>
      <c r="G233" s="2379"/>
      <c r="H233" s="1928" t="s">
        <v>678</v>
      </c>
      <c r="I233" s="2205"/>
      <c r="J233" s="2205"/>
      <c r="K233" s="2206"/>
      <c r="L233" s="2207"/>
      <c r="M233" s="2203"/>
      <c r="N233" s="2208"/>
      <c r="O233" s="2203"/>
      <c r="P233" s="2203"/>
      <c r="Q233" s="2203"/>
      <c r="R233" s="2203"/>
      <c r="S233" s="2203"/>
      <c r="T233" s="2409"/>
    </row>
    <row r="234" spans="1:20" s="26" customFormat="1" ht="21.75" customHeight="1">
      <c r="A234" s="1852" t="s">
        <v>180</v>
      </c>
      <c r="B234" s="1916" t="s">
        <v>181</v>
      </c>
      <c r="C234" s="1916" t="s">
        <v>533</v>
      </c>
      <c r="D234" s="1915" t="s">
        <v>789</v>
      </c>
      <c r="E234" s="1617" t="s">
        <v>789</v>
      </c>
      <c r="F234" s="1636">
        <v>109</v>
      </c>
      <c r="G234" s="1917" t="s">
        <v>725</v>
      </c>
      <c r="H234" s="1928" t="s">
        <v>678</v>
      </c>
      <c r="I234" s="1849">
        <v>1371.4</v>
      </c>
      <c r="J234" s="1849">
        <v>1371.4</v>
      </c>
      <c r="K234" s="1851">
        <v>1371.4</v>
      </c>
      <c r="L234" s="1850">
        <f>I234-K234</f>
        <v>0</v>
      </c>
      <c r="M234" s="1847">
        <v>100</v>
      </c>
      <c r="N234" s="1846">
        <f>K234/I234*100</f>
        <v>100</v>
      </c>
      <c r="O234" s="1847">
        <v>1</v>
      </c>
      <c r="P234" s="1847"/>
      <c r="Q234" s="1847"/>
      <c r="R234" s="1847"/>
      <c r="S234" s="1847"/>
      <c r="T234" s="1959"/>
    </row>
    <row r="235" spans="1:20" s="26" customFormat="1" ht="17.100000000000001" customHeight="1">
      <c r="A235" s="2226" t="s">
        <v>180</v>
      </c>
      <c r="B235" s="2407" t="s">
        <v>181</v>
      </c>
      <c r="C235" s="2407" t="s">
        <v>533</v>
      </c>
      <c r="D235" s="2386" t="s">
        <v>1563</v>
      </c>
      <c r="E235" s="1617" t="s">
        <v>1563</v>
      </c>
      <c r="F235" s="1634">
        <v>62</v>
      </c>
      <c r="G235" s="2379" t="s">
        <v>725</v>
      </c>
      <c r="H235" s="1928" t="s">
        <v>678</v>
      </c>
      <c r="I235" s="2205">
        <v>4338.62</v>
      </c>
      <c r="J235" s="2205">
        <v>4338.62</v>
      </c>
      <c r="K235" s="2206">
        <v>4338.62</v>
      </c>
      <c r="L235" s="2207">
        <f>I235-K235</f>
        <v>0</v>
      </c>
      <c r="M235" s="2203">
        <v>100</v>
      </c>
      <c r="N235" s="2208">
        <f>K235/I235*100</f>
        <v>100</v>
      </c>
      <c r="O235" s="2203">
        <v>1</v>
      </c>
      <c r="P235" s="2203"/>
      <c r="Q235" s="2203"/>
      <c r="R235" s="2203"/>
      <c r="S235" s="2203"/>
      <c r="T235" s="2409"/>
    </row>
    <row r="236" spans="1:20" s="26" customFormat="1" ht="17.100000000000001" customHeight="1">
      <c r="A236" s="2226"/>
      <c r="B236" s="2407"/>
      <c r="C236" s="2407"/>
      <c r="D236" s="2386"/>
      <c r="E236" s="1887" t="s">
        <v>1564</v>
      </c>
      <c r="F236" s="1635">
        <v>8</v>
      </c>
      <c r="G236" s="2379"/>
      <c r="H236" s="1928" t="s">
        <v>678</v>
      </c>
      <c r="I236" s="2205"/>
      <c r="J236" s="2205"/>
      <c r="K236" s="2206"/>
      <c r="L236" s="2207"/>
      <c r="M236" s="2203"/>
      <c r="N236" s="2208"/>
      <c r="O236" s="2203"/>
      <c r="P236" s="2203"/>
      <c r="Q236" s="2203"/>
      <c r="R236" s="2203"/>
      <c r="S236" s="2203"/>
      <c r="T236" s="2409"/>
    </row>
    <row r="237" spans="1:20" s="26" customFormat="1" ht="17.100000000000001" customHeight="1">
      <c r="A237" s="2226"/>
      <c r="B237" s="2407"/>
      <c r="C237" s="2407"/>
      <c r="D237" s="2386"/>
      <c r="E237" s="1887" t="s">
        <v>1565</v>
      </c>
      <c r="F237" s="1635">
        <v>20</v>
      </c>
      <c r="G237" s="2379"/>
      <c r="H237" s="1928" t="s">
        <v>678</v>
      </c>
      <c r="I237" s="2205"/>
      <c r="J237" s="2205"/>
      <c r="K237" s="2206"/>
      <c r="L237" s="2207"/>
      <c r="M237" s="2203"/>
      <c r="N237" s="2208"/>
      <c r="O237" s="2203"/>
      <c r="P237" s="2203"/>
      <c r="Q237" s="2203"/>
      <c r="R237" s="2203"/>
      <c r="S237" s="2203"/>
      <c r="T237" s="2409"/>
    </row>
    <row r="238" spans="1:20" s="26" customFormat="1" ht="17.100000000000001" customHeight="1">
      <c r="A238" s="1852" t="s">
        <v>180</v>
      </c>
      <c r="B238" s="1916" t="s">
        <v>181</v>
      </c>
      <c r="C238" s="1916" t="s">
        <v>533</v>
      </c>
      <c r="D238" s="1915" t="s">
        <v>1566</v>
      </c>
      <c r="E238" s="1887" t="s">
        <v>1567</v>
      </c>
      <c r="F238" s="1635">
        <v>76</v>
      </c>
      <c r="G238" s="1917" t="s">
        <v>725</v>
      </c>
      <c r="H238" s="1928" t="s">
        <v>678</v>
      </c>
      <c r="I238" s="1849">
        <v>3834.53</v>
      </c>
      <c r="J238" s="1849">
        <v>3834.53</v>
      </c>
      <c r="K238" s="1851">
        <v>3834.53</v>
      </c>
      <c r="L238" s="1850">
        <f>I238-K238</f>
        <v>0</v>
      </c>
      <c r="M238" s="1847">
        <v>100</v>
      </c>
      <c r="N238" s="1846">
        <f>K238/I238*100</f>
        <v>100</v>
      </c>
      <c r="O238" s="1847">
        <v>1</v>
      </c>
      <c r="P238" s="1847"/>
      <c r="Q238" s="1847"/>
      <c r="R238" s="1847"/>
      <c r="S238" s="1847"/>
      <c r="T238" s="1959"/>
    </row>
    <row r="239" spans="1:20" s="26" customFormat="1" ht="74.25" customHeight="1">
      <c r="A239" s="1852" t="s">
        <v>180</v>
      </c>
      <c r="B239" s="1916" t="s">
        <v>181</v>
      </c>
      <c r="C239" s="1916" t="s">
        <v>533</v>
      </c>
      <c r="D239" s="1915" t="s">
        <v>776</v>
      </c>
      <c r="E239" s="1887" t="s">
        <v>1568</v>
      </c>
      <c r="F239" s="1635">
        <v>48</v>
      </c>
      <c r="G239" s="1917" t="s">
        <v>725</v>
      </c>
      <c r="H239" s="1928" t="s">
        <v>678</v>
      </c>
      <c r="I239" s="1849">
        <v>1036.51</v>
      </c>
      <c r="J239" s="1849">
        <v>1036.51</v>
      </c>
      <c r="K239" s="1851">
        <v>1036.51</v>
      </c>
      <c r="L239" s="1850">
        <f>I239-K239</f>
        <v>0</v>
      </c>
      <c r="M239" s="1847">
        <v>100</v>
      </c>
      <c r="N239" s="1846">
        <f>K239/I239*100</f>
        <v>100</v>
      </c>
      <c r="O239" s="1847">
        <v>1</v>
      </c>
      <c r="P239" s="1847"/>
      <c r="Q239" s="1847"/>
      <c r="R239" s="1847"/>
      <c r="S239" s="1847"/>
      <c r="T239" s="1959"/>
    </row>
    <row r="240" spans="1:20" s="26" customFormat="1" ht="17.100000000000001" customHeight="1">
      <c r="A240" s="2389" t="s">
        <v>180</v>
      </c>
      <c r="B240" s="2390" t="s">
        <v>181</v>
      </c>
      <c r="C240" s="2390" t="s">
        <v>553</v>
      </c>
      <c r="D240" s="2391" t="s">
        <v>1569</v>
      </c>
      <c r="E240" s="1914" t="s">
        <v>1443</v>
      </c>
      <c r="F240" s="1925">
        <v>8</v>
      </c>
      <c r="G240" s="2235" t="s">
        <v>725</v>
      </c>
      <c r="H240" s="1861" t="s">
        <v>678</v>
      </c>
      <c r="I240" s="2214">
        <v>45748.6</v>
      </c>
      <c r="J240" s="2214">
        <v>46610</v>
      </c>
      <c r="K240" s="2401">
        <v>45748.6</v>
      </c>
      <c r="L240" s="2395">
        <f t="shared" ref="L240:L247" si="12">I240-K240</f>
        <v>0</v>
      </c>
      <c r="M240" s="2405">
        <v>100</v>
      </c>
      <c r="N240" s="2387">
        <v>100</v>
      </c>
      <c r="O240" s="2387">
        <v>1</v>
      </c>
      <c r="P240" s="2387"/>
      <c r="Q240" s="2387"/>
      <c r="R240" s="2387"/>
      <c r="S240" s="2387"/>
      <c r="T240" s="2397"/>
    </row>
    <row r="241" spans="1:20" s="26" customFormat="1" ht="17.100000000000001" customHeight="1">
      <c r="A241" s="2389"/>
      <c r="B241" s="2390"/>
      <c r="C241" s="2390"/>
      <c r="D241" s="2391"/>
      <c r="E241" s="1633" t="s">
        <v>1570</v>
      </c>
      <c r="F241" s="1632">
        <v>61</v>
      </c>
      <c r="G241" s="2235"/>
      <c r="H241" s="1861" t="s">
        <v>678</v>
      </c>
      <c r="I241" s="2214"/>
      <c r="J241" s="2214"/>
      <c r="K241" s="2401"/>
      <c r="L241" s="2395">
        <f t="shared" si="12"/>
        <v>0</v>
      </c>
      <c r="M241" s="2406"/>
      <c r="N241" s="2387"/>
      <c r="O241" s="2387"/>
      <c r="P241" s="2387"/>
      <c r="Q241" s="2387"/>
      <c r="R241" s="2387"/>
      <c r="S241" s="2387"/>
      <c r="T241" s="2397"/>
    </row>
    <row r="242" spans="1:20" s="26" customFormat="1" ht="17.100000000000001" customHeight="1">
      <c r="A242" s="2389"/>
      <c r="B242" s="2390"/>
      <c r="C242" s="2390"/>
      <c r="D242" s="2391"/>
      <c r="E242" s="1914" t="s">
        <v>1571</v>
      </c>
      <c r="F242" s="1925">
        <v>36</v>
      </c>
      <c r="G242" s="2235"/>
      <c r="H242" s="1861" t="s">
        <v>678</v>
      </c>
      <c r="I242" s="2214"/>
      <c r="J242" s="2214"/>
      <c r="K242" s="2401"/>
      <c r="L242" s="2395">
        <f t="shared" si="12"/>
        <v>0</v>
      </c>
      <c r="M242" s="2406"/>
      <c r="N242" s="2387"/>
      <c r="O242" s="2387"/>
      <c r="P242" s="2387"/>
      <c r="Q242" s="2387"/>
      <c r="R242" s="2387"/>
      <c r="S242" s="2387"/>
      <c r="T242" s="2397"/>
    </row>
    <row r="243" spans="1:20" s="26" customFormat="1" ht="17.100000000000001" customHeight="1">
      <c r="A243" s="2389"/>
      <c r="B243" s="2390"/>
      <c r="C243" s="2390"/>
      <c r="D243" s="2391"/>
      <c r="E243" s="1633" t="s">
        <v>1572</v>
      </c>
      <c r="F243" s="1632">
        <v>119</v>
      </c>
      <c r="G243" s="2235"/>
      <c r="H243" s="1861" t="s">
        <v>678</v>
      </c>
      <c r="I243" s="2214"/>
      <c r="J243" s="2214"/>
      <c r="K243" s="2401"/>
      <c r="L243" s="2395">
        <f t="shared" si="12"/>
        <v>0</v>
      </c>
      <c r="M243" s="2406"/>
      <c r="N243" s="2387"/>
      <c r="O243" s="2387"/>
      <c r="P243" s="2387"/>
      <c r="Q243" s="2387"/>
      <c r="R243" s="2387"/>
      <c r="S243" s="2387"/>
      <c r="T243" s="2397"/>
    </row>
    <row r="244" spans="1:20" s="26" customFormat="1" ht="17.100000000000001" customHeight="1">
      <c r="A244" s="2389"/>
      <c r="B244" s="2390"/>
      <c r="C244" s="2390"/>
      <c r="D244" s="2391"/>
      <c r="E244" s="1633" t="s">
        <v>1573</v>
      </c>
      <c r="F244" s="1632">
        <v>16</v>
      </c>
      <c r="G244" s="2235"/>
      <c r="H244" s="1861" t="s">
        <v>678</v>
      </c>
      <c r="I244" s="2214"/>
      <c r="J244" s="2214"/>
      <c r="K244" s="2401"/>
      <c r="L244" s="2395">
        <f t="shared" si="12"/>
        <v>0</v>
      </c>
      <c r="M244" s="2406"/>
      <c r="N244" s="2387"/>
      <c r="O244" s="2387"/>
      <c r="P244" s="2387"/>
      <c r="Q244" s="2387"/>
      <c r="R244" s="2387"/>
      <c r="S244" s="2387"/>
      <c r="T244" s="2397"/>
    </row>
    <row r="245" spans="1:20" s="26" customFormat="1" ht="17.100000000000001" customHeight="1">
      <c r="A245" s="2218" t="s">
        <v>180</v>
      </c>
      <c r="B245" s="2390" t="s">
        <v>181</v>
      </c>
      <c r="C245" s="2390" t="s">
        <v>570</v>
      </c>
      <c r="D245" s="2398" t="s">
        <v>577</v>
      </c>
      <c r="E245" s="1914" t="s">
        <v>1574</v>
      </c>
      <c r="F245" s="1925">
        <v>37</v>
      </c>
      <c r="G245" s="2235" t="s">
        <v>725</v>
      </c>
      <c r="H245" s="1269" t="s">
        <v>678</v>
      </c>
      <c r="I245" s="2376">
        <v>26874.48</v>
      </c>
      <c r="J245" s="2376">
        <v>26874.48</v>
      </c>
      <c r="K245" s="2382">
        <v>26874.48</v>
      </c>
      <c r="L245" s="2374">
        <f t="shared" si="12"/>
        <v>0</v>
      </c>
      <c r="M245" s="2373">
        <v>100</v>
      </c>
      <c r="N245" s="2373">
        <v>100</v>
      </c>
      <c r="O245" s="2373">
        <v>1</v>
      </c>
      <c r="P245" s="2373"/>
      <c r="Q245" s="2373"/>
      <c r="R245" s="2373"/>
      <c r="S245" s="2373"/>
      <c r="T245" s="2377"/>
    </row>
    <row r="246" spans="1:20" s="26" customFormat="1" ht="24" customHeight="1">
      <c r="A246" s="2218"/>
      <c r="B246" s="2390"/>
      <c r="C246" s="2390"/>
      <c r="D246" s="2398"/>
      <c r="E246" s="1914" t="s">
        <v>1575</v>
      </c>
      <c r="F246" s="1925">
        <v>12</v>
      </c>
      <c r="G246" s="2235"/>
      <c r="H246" s="1269" t="s">
        <v>678</v>
      </c>
      <c r="I246" s="2376"/>
      <c r="J246" s="2376"/>
      <c r="K246" s="2382"/>
      <c r="L246" s="2374">
        <f t="shared" si="12"/>
        <v>0</v>
      </c>
      <c r="M246" s="2373"/>
      <c r="N246" s="2373"/>
      <c r="O246" s="2373"/>
      <c r="P246" s="2373"/>
      <c r="Q246" s="2373"/>
      <c r="R246" s="2373"/>
      <c r="S246" s="2373"/>
      <c r="T246" s="2377"/>
    </row>
    <row r="247" spans="1:20" s="26" customFormat="1" ht="71.25" customHeight="1">
      <c r="A247" s="1856" t="s">
        <v>180</v>
      </c>
      <c r="B247" s="1923" t="s">
        <v>181</v>
      </c>
      <c r="C247" s="1923" t="s">
        <v>586</v>
      </c>
      <c r="D247" s="1914" t="s">
        <v>1576</v>
      </c>
      <c r="E247" s="1633" t="s">
        <v>1577</v>
      </c>
      <c r="F247" s="1626">
        <v>37</v>
      </c>
      <c r="G247" s="1892" t="s">
        <v>725</v>
      </c>
      <c r="H247" s="986" t="s">
        <v>678</v>
      </c>
      <c r="I247" s="1863">
        <v>60209.8</v>
      </c>
      <c r="J247" s="1863">
        <v>60209.8</v>
      </c>
      <c r="K247" s="1944">
        <v>60209.8</v>
      </c>
      <c r="L247" s="1866">
        <f t="shared" si="12"/>
        <v>0</v>
      </c>
      <c r="M247" s="1950">
        <v>100</v>
      </c>
      <c r="N247" s="1951">
        <v>100</v>
      </c>
      <c r="O247" s="1870">
        <v>1</v>
      </c>
      <c r="P247" s="1871"/>
      <c r="Q247" s="1948"/>
      <c r="R247" s="1948"/>
      <c r="S247" s="1870"/>
      <c r="T247" s="1949"/>
    </row>
    <row r="248" spans="1:20" s="26" customFormat="1" ht="17.100000000000001" customHeight="1">
      <c r="A248" s="2209" t="s">
        <v>180</v>
      </c>
      <c r="B248" s="2404" t="s">
        <v>181</v>
      </c>
      <c r="C248" s="2404" t="s">
        <v>586</v>
      </c>
      <c r="D248" s="2391" t="s">
        <v>1578</v>
      </c>
      <c r="E248" s="1633" t="s">
        <v>1579</v>
      </c>
      <c r="F248" s="1626">
        <v>519</v>
      </c>
      <c r="G248" s="2235" t="s">
        <v>725</v>
      </c>
      <c r="H248" s="986" t="s">
        <v>678</v>
      </c>
      <c r="I248" s="2214">
        <v>63265.440000000002</v>
      </c>
      <c r="J248" s="2214">
        <v>63265.440000000002</v>
      </c>
      <c r="K248" s="2401">
        <v>63265.440000000002</v>
      </c>
      <c r="L248" s="2249">
        <f t="shared" ref="L248:L255" si="13">I248-K248</f>
        <v>0</v>
      </c>
      <c r="M248" s="2402">
        <v>100</v>
      </c>
      <c r="N248" s="2403">
        <v>100</v>
      </c>
      <c r="O248" s="2384">
        <v>1</v>
      </c>
      <c r="P248" s="2385"/>
      <c r="Q248" s="2381"/>
      <c r="R248" s="2381"/>
      <c r="S248" s="2253"/>
      <c r="T248" s="2400"/>
    </row>
    <row r="249" spans="1:20" s="26" customFormat="1" ht="17.100000000000001" customHeight="1">
      <c r="A249" s="2209"/>
      <c r="B249" s="2404"/>
      <c r="C249" s="2404"/>
      <c r="D249" s="2386"/>
      <c r="E249" s="1633" t="s">
        <v>1580</v>
      </c>
      <c r="F249" s="1626">
        <v>209</v>
      </c>
      <c r="G249" s="2235"/>
      <c r="H249" s="986" t="s">
        <v>678</v>
      </c>
      <c r="I249" s="2214"/>
      <c r="J249" s="2214"/>
      <c r="K249" s="2401"/>
      <c r="L249" s="2249">
        <f t="shared" si="13"/>
        <v>0</v>
      </c>
      <c r="M249" s="2402"/>
      <c r="N249" s="2403"/>
      <c r="O249" s="2384"/>
      <c r="P249" s="2385"/>
      <c r="Q249" s="2381"/>
      <c r="R249" s="2381"/>
      <c r="S249" s="2253"/>
      <c r="T249" s="2400"/>
    </row>
    <row r="250" spans="1:20" s="26" customFormat="1" ht="17.100000000000001" customHeight="1">
      <c r="A250" s="2209"/>
      <c r="B250" s="2404"/>
      <c r="C250" s="2404"/>
      <c r="D250" s="2386"/>
      <c r="E250" s="1633" t="s">
        <v>1581</v>
      </c>
      <c r="F250" s="1626">
        <v>107</v>
      </c>
      <c r="G250" s="2235"/>
      <c r="H250" s="986" t="s">
        <v>678</v>
      </c>
      <c r="I250" s="2214"/>
      <c r="J250" s="2214"/>
      <c r="K250" s="2401"/>
      <c r="L250" s="2249">
        <f t="shared" si="13"/>
        <v>0</v>
      </c>
      <c r="M250" s="2402"/>
      <c r="N250" s="2403"/>
      <c r="O250" s="2384"/>
      <c r="P250" s="2385"/>
      <c r="Q250" s="2381"/>
      <c r="R250" s="2381"/>
      <c r="S250" s="2253"/>
      <c r="T250" s="2400"/>
    </row>
    <row r="251" spans="1:20" s="26" customFormat="1" ht="17.100000000000001" customHeight="1">
      <c r="A251" s="2209"/>
      <c r="B251" s="2404"/>
      <c r="C251" s="2404"/>
      <c r="D251" s="2386"/>
      <c r="E251" s="1633" t="s">
        <v>1289</v>
      </c>
      <c r="F251" s="1626">
        <v>104</v>
      </c>
      <c r="G251" s="2235"/>
      <c r="H251" s="986" t="s">
        <v>678</v>
      </c>
      <c r="I251" s="2214"/>
      <c r="J251" s="2214"/>
      <c r="K251" s="2401"/>
      <c r="L251" s="2249">
        <f t="shared" si="13"/>
        <v>0</v>
      </c>
      <c r="M251" s="2402"/>
      <c r="N251" s="2403"/>
      <c r="O251" s="2384"/>
      <c r="P251" s="2385"/>
      <c r="Q251" s="2381"/>
      <c r="R251" s="2381"/>
      <c r="S251" s="2253"/>
      <c r="T251" s="2400"/>
    </row>
    <row r="252" spans="1:20" s="26" customFormat="1" ht="17.100000000000001" customHeight="1">
      <c r="A252" s="2209"/>
      <c r="B252" s="2404"/>
      <c r="C252" s="2404"/>
      <c r="D252" s="2386"/>
      <c r="E252" s="1914" t="s">
        <v>1582</v>
      </c>
      <c r="F252" s="1625">
        <v>51</v>
      </c>
      <c r="G252" s="2235"/>
      <c r="H252" s="986" t="s">
        <v>678</v>
      </c>
      <c r="I252" s="2214"/>
      <c r="J252" s="2214"/>
      <c r="K252" s="2401"/>
      <c r="L252" s="2249">
        <f t="shared" si="13"/>
        <v>0</v>
      </c>
      <c r="M252" s="2402"/>
      <c r="N252" s="2403"/>
      <c r="O252" s="2384"/>
      <c r="P252" s="2385"/>
      <c r="Q252" s="2381"/>
      <c r="R252" s="2381"/>
      <c r="S252" s="2253"/>
      <c r="T252" s="2400"/>
    </row>
    <row r="253" spans="1:20" s="26" customFormat="1" ht="17.100000000000001" customHeight="1">
      <c r="A253" s="2209"/>
      <c r="B253" s="2404"/>
      <c r="C253" s="2404"/>
      <c r="D253" s="2386"/>
      <c r="E253" s="1633" t="s">
        <v>1583</v>
      </c>
      <c r="F253" s="1626">
        <v>93</v>
      </c>
      <c r="G253" s="2235"/>
      <c r="H253" s="986" t="s">
        <v>678</v>
      </c>
      <c r="I253" s="2214"/>
      <c r="J253" s="2214"/>
      <c r="K253" s="2401"/>
      <c r="L253" s="2249">
        <f t="shared" si="13"/>
        <v>0</v>
      </c>
      <c r="M253" s="2402"/>
      <c r="N253" s="2403"/>
      <c r="O253" s="2384"/>
      <c r="P253" s="2385"/>
      <c r="Q253" s="2381"/>
      <c r="R253" s="2381"/>
      <c r="S253" s="2253"/>
      <c r="T253" s="2400"/>
    </row>
    <row r="254" spans="1:20" s="26" customFormat="1" ht="17.100000000000001" customHeight="1">
      <c r="A254" s="2209"/>
      <c r="B254" s="2404"/>
      <c r="C254" s="2404"/>
      <c r="D254" s="2386"/>
      <c r="E254" s="1633" t="s">
        <v>1584</v>
      </c>
      <c r="F254" s="1626">
        <v>85</v>
      </c>
      <c r="G254" s="2235"/>
      <c r="H254" s="986" t="s">
        <v>678</v>
      </c>
      <c r="I254" s="2214"/>
      <c r="J254" s="2214"/>
      <c r="K254" s="2401"/>
      <c r="L254" s="2249">
        <f t="shared" si="13"/>
        <v>0</v>
      </c>
      <c r="M254" s="2402"/>
      <c r="N254" s="2403"/>
      <c r="O254" s="2384"/>
      <c r="P254" s="2385"/>
      <c r="Q254" s="2381"/>
      <c r="R254" s="2381"/>
      <c r="S254" s="2253"/>
      <c r="T254" s="2400"/>
    </row>
    <row r="255" spans="1:20" s="26" customFormat="1" ht="17.100000000000001" customHeight="1">
      <c r="A255" s="2209"/>
      <c r="B255" s="2404"/>
      <c r="C255" s="2404"/>
      <c r="D255" s="2386"/>
      <c r="E255" s="1914" t="s">
        <v>1585</v>
      </c>
      <c r="F255" s="1625">
        <v>116</v>
      </c>
      <c r="G255" s="2235"/>
      <c r="H255" s="986" t="s">
        <v>678</v>
      </c>
      <c r="I255" s="2214"/>
      <c r="J255" s="2214"/>
      <c r="K255" s="2401"/>
      <c r="L255" s="2249">
        <f t="shared" si="13"/>
        <v>0</v>
      </c>
      <c r="M255" s="2402"/>
      <c r="N255" s="2403"/>
      <c r="O255" s="2384"/>
      <c r="P255" s="2385"/>
      <c r="Q255" s="2381"/>
      <c r="R255" s="2381"/>
      <c r="S255" s="2253"/>
      <c r="T255" s="2400"/>
    </row>
    <row r="256" spans="1:20" s="26" customFormat="1" ht="17.100000000000001" customHeight="1">
      <c r="A256" s="1911" t="s">
        <v>180</v>
      </c>
      <c r="B256" s="1924" t="s">
        <v>181</v>
      </c>
      <c r="C256" s="1924" t="s">
        <v>593</v>
      </c>
      <c r="D256" s="1914" t="s">
        <v>1586</v>
      </c>
      <c r="E256" s="1929" t="s">
        <v>1587</v>
      </c>
      <c r="F256" s="1884">
        <v>32</v>
      </c>
      <c r="G256" s="1884" t="s">
        <v>725</v>
      </c>
      <c r="H256" s="1264" t="s">
        <v>678</v>
      </c>
      <c r="I256" s="1272">
        <v>75152.19</v>
      </c>
      <c r="J256" s="1272">
        <v>75152.19</v>
      </c>
      <c r="K256" s="1956">
        <v>75152.19</v>
      </c>
      <c r="L256" s="1946">
        <f>I256-K256</f>
        <v>0</v>
      </c>
      <c r="M256" s="1268">
        <v>100</v>
      </c>
      <c r="N256" s="1268">
        <v>100</v>
      </c>
      <c r="O256" s="1268">
        <v>1</v>
      </c>
      <c r="P256" s="1268"/>
      <c r="Q256" s="1268"/>
      <c r="R256" s="1268"/>
      <c r="S256" s="1268"/>
      <c r="T256" s="1947"/>
    </row>
    <row r="257" spans="1:20" s="26" customFormat="1" ht="17.100000000000001" customHeight="1">
      <c r="A257" s="1911" t="s">
        <v>180</v>
      </c>
      <c r="B257" s="1924" t="s">
        <v>181</v>
      </c>
      <c r="C257" s="1924" t="s">
        <v>593</v>
      </c>
      <c r="D257" s="1914" t="s">
        <v>1588</v>
      </c>
      <c r="E257" s="1929" t="s">
        <v>1589</v>
      </c>
      <c r="F257" s="1884">
        <v>61</v>
      </c>
      <c r="G257" s="1884" t="s">
        <v>725</v>
      </c>
      <c r="H257" s="1264" t="s">
        <v>678</v>
      </c>
      <c r="I257" s="1272">
        <v>32095</v>
      </c>
      <c r="J257" s="1272">
        <v>32095</v>
      </c>
      <c r="K257" s="1956">
        <v>32095</v>
      </c>
      <c r="L257" s="1946">
        <f>I257-K257</f>
        <v>0</v>
      </c>
      <c r="M257" s="1268">
        <v>100</v>
      </c>
      <c r="N257" s="1268">
        <v>100</v>
      </c>
      <c r="O257" s="1268">
        <v>1</v>
      </c>
      <c r="P257" s="1268"/>
      <c r="Q257" s="1268"/>
      <c r="R257" s="1268"/>
      <c r="S257" s="1268"/>
      <c r="T257" s="1947"/>
    </row>
    <row r="258" spans="1:20" s="26" customFormat="1" ht="17.100000000000001" customHeight="1">
      <c r="A258" s="1911" t="s">
        <v>180</v>
      </c>
      <c r="B258" s="1924" t="s">
        <v>181</v>
      </c>
      <c r="C258" s="1924" t="s">
        <v>593</v>
      </c>
      <c r="D258" s="1914" t="s">
        <v>1590</v>
      </c>
      <c r="E258" s="1641" t="s">
        <v>721</v>
      </c>
      <c r="F258" s="1637">
        <v>141</v>
      </c>
      <c r="G258" s="1884" t="s">
        <v>725</v>
      </c>
      <c r="H258" s="1264" t="s">
        <v>678</v>
      </c>
      <c r="I258" s="1272">
        <v>104790.9</v>
      </c>
      <c r="J258" s="1272">
        <v>104790.9</v>
      </c>
      <c r="K258" s="1956">
        <v>104790.9</v>
      </c>
      <c r="L258" s="1946">
        <f>I258-K258</f>
        <v>0</v>
      </c>
      <c r="M258" s="1268">
        <v>100</v>
      </c>
      <c r="N258" s="1268">
        <v>100</v>
      </c>
      <c r="O258" s="1268">
        <v>1</v>
      </c>
      <c r="P258" s="1268"/>
      <c r="Q258" s="1268"/>
      <c r="R258" s="1268"/>
      <c r="S258" s="1268"/>
      <c r="T258" s="1947"/>
    </row>
    <row r="259" spans="1:20" s="26" customFormat="1" ht="17.100000000000001" customHeight="1">
      <c r="A259" s="1911" t="s">
        <v>180</v>
      </c>
      <c r="B259" s="1924" t="s">
        <v>181</v>
      </c>
      <c r="C259" s="1924" t="s">
        <v>593</v>
      </c>
      <c r="D259" s="1914" t="s">
        <v>1591</v>
      </c>
      <c r="E259" s="1641" t="s">
        <v>721</v>
      </c>
      <c r="F259" s="1637">
        <v>231</v>
      </c>
      <c r="G259" s="1884" t="s">
        <v>725</v>
      </c>
      <c r="H259" s="1264" t="s">
        <v>678</v>
      </c>
      <c r="I259" s="1015">
        <v>61967.57</v>
      </c>
      <c r="J259" s="1015">
        <v>61967.57</v>
      </c>
      <c r="K259" s="1956">
        <v>61967.57</v>
      </c>
      <c r="L259" s="1946">
        <f t="shared" ref="L259:L280" si="14">I259-K259</f>
        <v>0</v>
      </c>
      <c r="M259" s="1268">
        <v>100</v>
      </c>
      <c r="N259" s="1268">
        <v>100</v>
      </c>
      <c r="O259" s="1268">
        <v>1</v>
      </c>
      <c r="P259" s="1268"/>
      <c r="Q259" s="1268"/>
      <c r="R259" s="1268"/>
      <c r="S259" s="1268"/>
      <c r="T259" s="1947"/>
    </row>
    <row r="260" spans="1:20" s="26" customFormat="1" ht="17.100000000000001" customHeight="1">
      <c r="A260" s="1911" t="s">
        <v>180</v>
      </c>
      <c r="B260" s="1924" t="s">
        <v>181</v>
      </c>
      <c r="C260" s="1924" t="s">
        <v>593</v>
      </c>
      <c r="D260" s="1914" t="s">
        <v>372</v>
      </c>
      <c r="E260" s="1929" t="s">
        <v>1592</v>
      </c>
      <c r="F260" s="1884">
        <v>25</v>
      </c>
      <c r="G260" s="1884" t="s">
        <v>725</v>
      </c>
      <c r="H260" s="1264" t="s">
        <v>678</v>
      </c>
      <c r="I260" s="1272">
        <v>129214.72</v>
      </c>
      <c r="J260" s="1272">
        <v>129214.72</v>
      </c>
      <c r="K260" s="1956">
        <v>129214.72</v>
      </c>
      <c r="L260" s="1946">
        <f t="shared" si="14"/>
        <v>0</v>
      </c>
      <c r="M260" s="1268">
        <v>100</v>
      </c>
      <c r="N260" s="1268">
        <v>100</v>
      </c>
      <c r="O260" s="1268">
        <v>1</v>
      </c>
      <c r="P260" s="1268"/>
      <c r="Q260" s="1268"/>
      <c r="R260" s="1268"/>
      <c r="S260" s="1268"/>
      <c r="T260" s="1947"/>
    </row>
    <row r="261" spans="1:20" s="26" customFormat="1" ht="17.100000000000001" customHeight="1">
      <c r="A261" s="1911" t="s">
        <v>180</v>
      </c>
      <c r="B261" s="1924" t="s">
        <v>181</v>
      </c>
      <c r="C261" s="1924" t="s">
        <v>593</v>
      </c>
      <c r="D261" s="1914" t="s">
        <v>1593</v>
      </c>
      <c r="E261" s="1929" t="s">
        <v>1594</v>
      </c>
      <c r="F261" s="1884">
        <v>19</v>
      </c>
      <c r="G261" s="1884" t="s">
        <v>725</v>
      </c>
      <c r="H261" s="1264" t="s">
        <v>678</v>
      </c>
      <c r="I261" s="1272">
        <v>22063.05</v>
      </c>
      <c r="J261" s="1272">
        <v>22063.05</v>
      </c>
      <c r="K261" s="1945">
        <v>22063.05</v>
      </c>
      <c r="L261" s="1946">
        <f t="shared" si="14"/>
        <v>0</v>
      </c>
      <c r="M261" s="1268">
        <v>100</v>
      </c>
      <c r="N261" s="1268">
        <v>100</v>
      </c>
      <c r="O261" s="1268">
        <v>1</v>
      </c>
      <c r="P261" s="1268"/>
      <c r="Q261" s="1268"/>
      <c r="R261" s="1268"/>
      <c r="S261" s="1268"/>
      <c r="T261" s="1947"/>
    </row>
    <row r="262" spans="1:20" s="26" customFormat="1" ht="17.100000000000001" customHeight="1">
      <c r="A262" s="1911" t="s">
        <v>180</v>
      </c>
      <c r="B262" s="1924" t="s">
        <v>181</v>
      </c>
      <c r="C262" s="1924" t="s">
        <v>593</v>
      </c>
      <c r="D262" s="1914" t="s">
        <v>1595</v>
      </c>
      <c r="E262" s="1929" t="s">
        <v>1596</v>
      </c>
      <c r="F262" s="1884">
        <v>28</v>
      </c>
      <c r="G262" s="1884" t="s">
        <v>725</v>
      </c>
      <c r="H262" s="1264" t="s">
        <v>678</v>
      </c>
      <c r="I262" s="1272">
        <v>21573.95</v>
      </c>
      <c r="J262" s="1272">
        <v>21573.95</v>
      </c>
      <c r="K262" s="1945">
        <v>21573.95</v>
      </c>
      <c r="L262" s="1946">
        <f t="shared" si="14"/>
        <v>0</v>
      </c>
      <c r="M262" s="1268">
        <v>100</v>
      </c>
      <c r="N262" s="1268">
        <v>100</v>
      </c>
      <c r="O262" s="1268">
        <v>1</v>
      </c>
      <c r="P262" s="1268"/>
      <c r="Q262" s="1268"/>
      <c r="R262" s="1268"/>
      <c r="S262" s="1268"/>
      <c r="T262" s="1947"/>
    </row>
    <row r="263" spans="1:20" s="26" customFormat="1" ht="17.100000000000001" customHeight="1">
      <c r="A263" s="1911" t="s">
        <v>9</v>
      </c>
      <c r="B263" s="1924" t="s">
        <v>181</v>
      </c>
      <c r="C263" s="1924" t="s">
        <v>593</v>
      </c>
      <c r="D263" s="1914" t="s">
        <v>1597</v>
      </c>
      <c r="E263" s="1929" t="s">
        <v>1598</v>
      </c>
      <c r="F263" s="1884">
        <v>15</v>
      </c>
      <c r="G263" s="1884" t="s">
        <v>725</v>
      </c>
      <c r="H263" s="1264" t="s">
        <v>678</v>
      </c>
      <c r="I263" s="1272">
        <v>15264</v>
      </c>
      <c r="J263" s="1272">
        <v>15264</v>
      </c>
      <c r="K263" s="1945">
        <v>15264</v>
      </c>
      <c r="L263" s="1946">
        <f t="shared" si="14"/>
        <v>0</v>
      </c>
      <c r="M263" s="1268">
        <v>100</v>
      </c>
      <c r="N263" s="1268">
        <v>100</v>
      </c>
      <c r="O263" s="1268">
        <v>1</v>
      </c>
      <c r="P263" s="1268"/>
      <c r="Q263" s="1268"/>
      <c r="R263" s="1268"/>
      <c r="S263" s="1268"/>
      <c r="T263" s="1947"/>
    </row>
    <row r="264" spans="1:20" s="26" customFormat="1" ht="17.100000000000001" customHeight="1">
      <c r="A264" s="1911" t="s">
        <v>9</v>
      </c>
      <c r="B264" s="1924" t="s">
        <v>181</v>
      </c>
      <c r="C264" s="1924" t="s">
        <v>593</v>
      </c>
      <c r="D264" s="1914" t="s">
        <v>1599</v>
      </c>
      <c r="E264" s="1929" t="s">
        <v>1600</v>
      </c>
      <c r="F264" s="1884">
        <v>39</v>
      </c>
      <c r="G264" s="1884" t="s">
        <v>725</v>
      </c>
      <c r="H264" s="1264" t="s">
        <v>678</v>
      </c>
      <c r="I264" s="1272">
        <v>18782.060000000001</v>
      </c>
      <c r="J264" s="1272">
        <v>18782.060000000001</v>
      </c>
      <c r="K264" s="1945">
        <v>18782.060000000001</v>
      </c>
      <c r="L264" s="1946">
        <f t="shared" si="14"/>
        <v>0</v>
      </c>
      <c r="M264" s="1268">
        <v>100</v>
      </c>
      <c r="N264" s="1268">
        <v>100</v>
      </c>
      <c r="O264" s="1268">
        <v>1</v>
      </c>
      <c r="P264" s="1268"/>
      <c r="Q264" s="1268"/>
      <c r="R264" s="1268"/>
      <c r="S264" s="1268"/>
      <c r="T264" s="1947"/>
    </row>
    <row r="265" spans="1:20" s="26" customFormat="1" ht="17.100000000000001" customHeight="1">
      <c r="A265" s="1911" t="s">
        <v>9</v>
      </c>
      <c r="B265" s="1924" t="s">
        <v>181</v>
      </c>
      <c r="C265" s="1924" t="s">
        <v>593</v>
      </c>
      <c r="D265" s="1914" t="s">
        <v>1601</v>
      </c>
      <c r="E265" s="1641" t="s">
        <v>721</v>
      </c>
      <c r="F265" s="1637">
        <v>184</v>
      </c>
      <c r="G265" s="1884" t="s">
        <v>725</v>
      </c>
      <c r="H265" s="1264" t="s">
        <v>678</v>
      </c>
      <c r="I265" s="1272">
        <v>5900</v>
      </c>
      <c r="J265" s="1272">
        <v>5900</v>
      </c>
      <c r="K265" s="1945">
        <v>5900</v>
      </c>
      <c r="L265" s="1946">
        <f t="shared" si="14"/>
        <v>0</v>
      </c>
      <c r="M265" s="1268">
        <v>100</v>
      </c>
      <c r="N265" s="1268">
        <v>100</v>
      </c>
      <c r="O265" s="1268">
        <v>1</v>
      </c>
      <c r="P265" s="1268"/>
      <c r="Q265" s="1268"/>
      <c r="R265" s="1268"/>
      <c r="S265" s="1268"/>
      <c r="T265" s="1947"/>
    </row>
    <row r="266" spans="1:20" s="26" customFormat="1" ht="17.100000000000001" customHeight="1">
      <c r="A266" s="1911" t="s">
        <v>9</v>
      </c>
      <c r="B266" s="1924" t="s">
        <v>181</v>
      </c>
      <c r="C266" s="1924" t="s">
        <v>593</v>
      </c>
      <c r="D266" s="1914" t="s">
        <v>1602</v>
      </c>
      <c r="E266" s="1641" t="s">
        <v>721</v>
      </c>
      <c r="F266" s="1637">
        <v>42</v>
      </c>
      <c r="G266" s="1884" t="s">
        <v>725</v>
      </c>
      <c r="H266" s="1264" t="s">
        <v>678</v>
      </c>
      <c r="I266" s="1272">
        <v>8000</v>
      </c>
      <c r="J266" s="1272">
        <v>8000</v>
      </c>
      <c r="K266" s="1945">
        <v>8000</v>
      </c>
      <c r="L266" s="1946">
        <f t="shared" si="14"/>
        <v>0</v>
      </c>
      <c r="M266" s="1268">
        <v>100</v>
      </c>
      <c r="N266" s="1268">
        <v>100</v>
      </c>
      <c r="O266" s="1268">
        <v>1</v>
      </c>
      <c r="P266" s="1268"/>
      <c r="Q266" s="1268"/>
      <c r="R266" s="1268"/>
      <c r="S266" s="1268"/>
      <c r="T266" s="1947"/>
    </row>
    <row r="267" spans="1:20" s="26" customFormat="1" ht="17.100000000000001" customHeight="1">
      <c r="A267" s="1911" t="s">
        <v>9</v>
      </c>
      <c r="B267" s="1924" t="s">
        <v>181</v>
      </c>
      <c r="C267" s="1924" t="s">
        <v>593</v>
      </c>
      <c r="D267" s="1914" t="s">
        <v>1603</v>
      </c>
      <c r="E267" s="1641" t="s">
        <v>721</v>
      </c>
      <c r="F267" s="1637">
        <v>96</v>
      </c>
      <c r="G267" s="1884" t="s">
        <v>725</v>
      </c>
      <c r="H267" s="1264" t="s">
        <v>678</v>
      </c>
      <c r="I267" s="1272">
        <v>4300</v>
      </c>
      <c r="J267" s="1272">
        <v>4300</v>
      </c>
      <c r="K267" s="1945">
        <v>4300</v>
      </c>
      <c r="L267" s="1946">
        <f t="shared" si="14"/>
        <v>0</v>
      </c>
      <c r="M267" s="1268">
        <v>100</v>
      </c>
      <c r="N267" s="1268">
        <v>100</v>
      </c>
      <c r="O267" s="1268">
        <v>1</v>
      </c>
      <c r="P267" s="1268"/>
      <c r="Q267" s="1268"/>
      <c r="R267" s="1268"/>
      <c r="S267" s="1268"/>
      <c r="T267" s="1947"/>
    </row>
    <row r="268" spans="1:20" s="26" customFormat="1" ht="17.100000000000001" customHeight="1">
      <c r="A268" s="2389" t="s">
        <v>180</v>
      </c>
      <c r="B268" s="2390" t="s">
        <v>181</v>
      </c>
      <c r="C268" s="2390" t="s">
        <v>593</v>
      </c>
      <c r="D268" s="2398" t="s">
        <v>454</v>
      </c>
      <c r="E268" s="1641" t="s">
        <v>1604</v>
      </c>
      <c r="F268" s="1637">
        <v>29</v>
      </c>
      <c r="G268" s="2231" t="s">
        <v>725</v>
      </c>
      <c r="H268" s="1264" t="s">
        <v>678</v>
      </c>
      <c r="I268" s="2376">
        <v>178000</v>
      </c>
      <c r="J268" s="2376">
        <v>178000</v>
      </c>
      <c r="K268" s="2382">
        <v>178000</v>
      </c>
      <c r="L268" s="2374">
        <f>I268-K268</f>
        <v>0</v>
      </c>
      <c r="M268" s="2379">
        <v>100</v>
      </c>
      <c r="N268" s="2379">
        <v>100</v>
      </c>
      <c r="O268" s="2379">
        <v>1</v>
      </c>
      <c r="P268" s="2378"/>
      <c r="Q268" s="2379"/>
      <c r="R268" s="2378"/>
      <c r="S268" s="2379"/>
      <c r="T268" s="2380"/>
    </row>
    <row r="269" spans="1:20" s="26" customFormat="1" ht="17.100000000000001" customHeight="1">
      <c r="A269" s="2389"/>
      <c r="B269" s="2390"/>
      <c r="C269" s="2390"/>
      <c r="D269" s="2398"/>
      <c r="E269" s="1641" t="s">
        <v>1605</v>
      </c>
      <c r="F269" s="1637">
        <v>755</v>
      </c>
      <c r="G269" s="2231"/>
      <c r="H269" s="1264" t="s">
        <v>678</v>
      </c>
      <c r="I269" s="2376"/>
      <c r="J269" s="2376"/>
      <c r="K269" s="2382"/>
      <c r="L269" s="2374">
        <f t="shared" si="14"/>
        <v>0</v>
      </c>
      <c r="M269" s="2379"/>
      <c r="N269" s="2379"/>
      <c r="O269" s="2379"/>
      <c r="P269" s="2378"/>
      <c r="Q269" s="2379"/>
      <c r="R269" s="2378"/>
      <c r="S269" s="2379"/>
      <c r="T269" s="2380"/>
    </row>
    <row r="270" spans="1:20" s="26" customFormat="1" ht="17.100000000000001" customHeight="1">
      <c r="A270" s="2389"/>
      <c r="B270" s="2390"/>
      <c r="C270" s="2390"/>
      <c r="D270" s="2398"/>
      <c r="E270" s="1641" t="s">
        <v>1606</v>
      </c>
      <c r="F270" s="1637">
        <v>116</v>
      </c>
      <c r="G270" s="2231"/>
      <c r="H270" s="1264" t="s">
        <v>678</v>
      </c>
      <c r="I270" s="2376"/>
      <c r="J270" s="2376"/>
      <c r="K270" s="2382"/>
      <c r="L270" s="2374">
        <f t="shared" si="14"/>
        <v>0</v>
      </c>
      <c r="M270" s="2379"/>
      <c r="N270" s="2379"/>
      <c r="O270" s="2379"/>
      <c r="P270" s="2378"/>
      <c r="Q270" s="2379"/>
      <c r="R270" s="2378"/>
      <c r="S270" s="2379"/>
      <c r="T270" s="2380"/>
    </row>
    <row r="271" spans="1:20" s="26" customFormat="1" ht="17.100000000000001" customHeight="1">
      <c r="A271" s="2389"/>
      <c r="B271" s="2390"/>
      <c r="C271" s="2390"/>
      <c r="D271" s="2398"/>
      <c r="E271" s="1929" t="s">
        <v>1607</v>
      </c>
      <c r="F271" s="1884">
        <v>85</v>
      </c>
      <c r="G271" s="2231"/>
      <c r="H271" s="1264" t="s">
        <v>678</v>
      </c>
      <c r="I271" s="2376"/>
      <c r="J271" s="2376"/>
      <c r="K271" s="2382"/>
      <c r="L271" s="2374">
        <f t="shared" si="14"/>
        <v>0</v>
      </c>
      <c r="M271" s="2379"/>
      <c r="N271" s="2379"/>
      <c r="O271" s="2379"/>
      <c r="P271" s="2378"/>
      <c r="Q271" s="2379"/>
      <c r="R271" s="2378"/>
      <c r="S271" s="2379"/>
      <c r="T271" s="2380"/>
    </row>
    <row r="272" spans="1:20" s="26" customFormat="1" ht="17.100000000000001" customHeight="1">
      <c r="A272" s="2389"/>
      <c r="B272" s="2390"/>
      <c r="C272" s="2390"/>
      <c r="D272" s="2398"/>
      <c r="E272" s="1641" t="s">
        <v>1608</v>
      </c>
      <c r="F272" s="1637">
        <v>178</v>
      </c>
      <c r="G272" s="2231"/>
      <c r="H272" s="1264" t="s">
        <v>678</v>
      </c>
      <c r="I272" s="2376"/>
      <c r="J272" s="2376"/>
      <c r="K272" s="2382"/>
      <c r="L272" s="2374">
        <f t="shared" si="14"/>
        <v>0</v>
      </c>
      <c r="M272" s="2379"/>
      <c r="N272" s="2379"/>
      <c r="O272" s="2379"/>
      <c r="P272" s="2378"/>
      <c r="Q272" s="2379"/>
      <c r="R272" s="2378"/>
      <c r="S272" s="2379"/>
      <c r="T272" s="2380"/>
    </row>
    <row r="273" spans="1:20" s="26" customFormat="1" ht="17.100000000000001" customHeight="1">
      <c r="A273" s="2389"/>
      <c r="B273" s="2390"/>
      <c r="C273" s="2390"/>
      <c r="D273" s="2398"/>
      <c r="E273" s="1929" t="s">
        <v>1609</v>
      </c>
      <c r="F273" s="1884">
        <v>44</v>
      </c>
      <c r="G273" s="2231"/>
      <c r="H273" s="1264" t="s">
        <v>678</v>
      </c>
      <c r="I273" s="2376"/>
      <c r="J273" s="2376"/>
      <c r="K273" s="2382"/>
      <c r="L273" s="2374">
        <f t="shared" si="14"/>
        <v>0</v>
      </c>
      <c r="M273" s="2379"/>
      <c r="N273" s="2379"/>
      <c r="O273" s="2379"/>
      <c r="P273" s="2378"/>
      <c r="Q273" s="2379"/>
      <c r="R273" s="2378"/>
      <c r="S273" s="2379"/>
      <c r="T273" s="2380"/>
    </row>
    <row r="274" spans="1:20" s="26" customFormat="1" ht="17.100000000000001" customHeight="1">
      <c r="A274" s="2389"/>
      <c r="B274" s="2390"/>
      <c r="C274" s="2390"/>
      <c r="D274" s="2398"/>
      <c r="E274" s="1641" t="s">
        <v>1610</v>
      </c>
      <c r="F274" s="1637">
        <v>109</v>
      </c>
      <c r="G274" s="2231"/>
      <c r="H274" s="1264" t="s">
        <v>678</v>
      </c>
      <c r="I274" s="2376"/>
      <c r="J274" s="2376"/>
      <c r="K274" s="2382"/>
      <c r="L274" s="2374">
        <f t="shared" si="14"/>
        <v>0</v>
      </c>
      <c r="M274" s="2379"/>
      <c r="N274" s="2379"/>
      <c r="O274" s="2379"/>
      <c r="P274" s="2378"/>
      <c r="Q274" s="2379"/>
      <c r="R274" s="2378"/>
      <c r="S274" s="2379"/>
      <c r="T274" s="2380"/>
    </row>
    <row r="275" spans="1:20" s="26" customFormat="1" ht="17.100000000000001" customHeight="1">
      <c r="A275" s="2389"/>
      <c r="B275" s="2390"/>
      <c r="C275" s="2390"/>
      <c r="D275" s="2398"/>
      <c r="E275" s="1641" t="s">
        <v>1611</v>
      </c>
      <c r="F275" s="1637">
        <v>273</v>
      </c>
      <c r="G275" s="2231"/>
      <c r="H275" s="1264" t="s">
        <v>678</v>
      </c>
      <c r="I275" s="2376"/>
      <c r="J275" s="2376"/>
      <c r="K275" s="2382"/>
      <c r="L275" s="2374">
        <f t="shared" si="14"/>
        <v>0</v>
      </c>
      <c r="M275" s="2379"/>
      <c r="N275" s="2379"/>
      <c r="O275" s="2379"/>
      <c r="P275" s="2378"/>
      <c r="Q275" s="2379"/>
      <c r="R275" s="2378"/>
      <c r="S275" s="2379"/>
      <c r="T275" s="2380"/>
    </row>
    <row r="276" spans="1:20" s="26" customFormat="1" ht="17.100000000000001" customHeight="1">
      <c r="A276" s="2389"/>
      <c r="B276" s="2390"/>
      <c r="C276" s="2390"/>
      <c r="D276" s="2398"/>
      <c r="E276" s="1641" t="s">
        <v>1612</v>
      </c>
      <c r="F276" s="1637">
        <v>224</v>
      </c>
      <c r="G276" s="2231"/>
      <c r="H276" s="1264" t="s">
        <v>678</v>
      </c>
      <c r="I276" s="2376"/>
      <c r="J276" s="2376"/>
      <c r="K276" s="2382"/>
      <c r="L276" s="2374">
        <f t="shared" si="14"/>
        <v>0</v>
      </c>
      <c r="M276" s="2379"/>
      <c r="N276" s="2379"/>
      <c r="O276" s="2379"/>
      <c r="P276" s="2378"/>
      <c r="Q276" s="2379"/>
      <c r="R276" s="2378"/>
      <c r="S276" s="2379"/>
      <c r="T276" s="2380"/>
    </row>
    <row r="277" spans="1:20" s="26" customFormat="1" ht="17.100000000000001" customHeight="1">
      <c r="A277" s="2389"/>
      <c r="B277" s="2390"/>
      <c r="C277" s="2390"/>
      <c r="D277" s="2398"/>
      <c r="E277" s="1641" t="s">
        <v>1613</v>
      </c>
      <c r="F277" s="1637">
        <v>106</v>
      </c>
      <c r="G277" s="2231"/>
      <c r="H277" s="1264" t="s">
        <v>678</v>
      </c>
      <c r="I277" s="2376"/>
      <c r="J277" s="2376"/>
      <c r="K277" s="2382"/>
      <c r="L277" s="2374">
        <f t="shared" si="14"/>
        <v>0</v>
      </c>
      <c r="M277" s="2379"/>
      <c r="N277" s="2379"/>
      <c r="O277" s="2379"/>
      <c r="P277" s="2378"/>
      <c r="Q277" s="2379"/>
      <c r="R277" s="2378"/>
      <c r="S277" s="2379"/>
      <c r="T277" s="2380"/>
    </row>
    <row r="278" spans="1:20" s="26" customFormat="1" ht="17.100000000000001" customHeight="1">
      <c r="A278" s="2389"/>
      <c r="B278" s="2390"/>
      <c r="C278" s="2390"/>
      <c r="D278" s="2398"/>
      <c r="E278" s="1641" t="s">
        <v>1614</v>
      </c>
      <c r="F278" s="1637">
        <v>270</v>
      </c>
      <c r="G278" s="2231"/>
      <c r="H278" s="1264" t="s">
        <v>678</v>
      </c>
      <c r="I278" s="2376"/>
      <c r="J278" s="2376"/>
      <c r="K278" s="2382"/>
      <c r="L278" s="2374">
        <f t="shared" si="14"/>
        <v>0</v>
      </c>
      <c r="M278" s="2379"/>
      <c r="N278" s="2379"/>
      <c r="O278" s="2379"/>
      <c r="P278" s="2378"/>
      <c r="Q278" s="2379"/>
      <c r="R278" s="2378"/>
      <c r="S278" s="2379"/>
      <c r="T278" s="2380"/>
    </row>
    <row r="279" spans="1:20" s="26" customFormat="1" ht="17.100000000000001" customHeight="1">
      <c r="A279" s="2389"/>
      <c r="B279" s="2390"/>
      <c r="C279" s="2390"/>
      <c r="D279" s="2398"/>
      <c r="E279" s="1929" t="s">
        <v>1615</v>
      </c>
      <c r="F279" s="1884">
        <v>25</v>
      </c>
      <c r="G279" s="2231"/>
      <c r="H279" s="1264" t="s">
        <v>678</v>
      </c>
      <c r="I279" s="2376"/>
      <c r="J279" s="2376"/>
      <c r="K279" s="2382"/>
      <c r="L279" s="2374">
        <f t="shared" si="14"/>
        <v>0</v>
      </c>
      <c r="M279" s="2379"/>
      <c r="N279" s="2379"/>
      <c r="O279" s="2379"/>
      <c r="P279" s="2378"/>
      <c r="Q279" s="2379"/>
      <c r="R279" s="2378"/>
      <c r="S279" s="2379"/>
      <c r="T279" s="2380"/>
    </row>
    <row r="280" spans="1:20" s="26" customFormat="1" ht="17.100000000000001" customHeight="1">
      <c r="A280" s="2389"/>
      <c r="B280" s="2390"/>
      <c r="C280" s="2390"/>
      <c r="D280" s="2398"/>
      <c r="E280" s="1929" t="s">
        <v>1616</v>
      </c>
      <c r="F280" s="1884">
        <v>14</v>
      </c>
      <c r="G280" s="2231"/>
      <c r="H280" s="1264" t="s">
        <v>678</v>
      </c>
      <c r="I280" s="2376"/>
      <c r="J280" s="2376"/>
      <c r="K280" s="2382"/>
      <c r="L280" s="2374">
        <f t="shared" si="14"/>
        <v>0</v>
      </c>
      <c r="M280" s="2379"/>
      <c r="N280" s="2379"/>
      <c r="O280" s="2379"/>
      <c r="P280" s="2378"/>
      <c r="Q280" s="2379"/>
      <c r="R280" s="2378"/>
      <c r="S280" s="2379"/>
      <c r="T280" s="2380"/>
    </row>
    <row r="281" spans="1:20" s="26" customFormat="1" ht="23.1" customHeight="1">
      <c r="A281" s="2389" t="s">
        <v>180</v>
      </c>
      <c r="B281" s="2390" t="s">
        <v>181</v>
      </c>
      <c r="C281" s="2390" t="s">
        <v>642</v>
      </c>
      <c r="D281" s="2398" t="s">
        <v>1617</v>
      </c>
      <c r="E281" s="1633" t="s">
        <v>1618</v>
      </c>
      <c r="F281" s="1628">
        <v>67</v>
      </c>
      <c r="G281" s="2392" t="s">
        <v>725</v>
      </c>
      <c r="H281" s="720" t="s">
        <v>678</v>
      </c>
      <c r="I281" s="2393">
        <v>85000</v>
      </c>
      <c r="J281" s="2399">
        <v>85000</v>
      </c>
      <c r="K281" s="2388">
        <v>85000</v>
      </c>
      <c r="L281" s="2395">
        <f>I281-K281</f>
        <v>0</v>
      </c>
      <c r="M281" s="2396">
        <v>100</v>
      </c>
      <c r="N281" s="2396">
        <v>100</v>
      </c>
      <c r="O281" s="2387">
        <v>1</v>
      </c>
      <c r="P281" s="2387"/>
      <c r="Q281" s="2387"/>
      <c r="R281" s="2387"/>
      <c r="S281" s="2387"/>
      <c r="T281" s="2394"/>
    </row>
    <row r="282" spans="1:20" s="26" customFormat="1" ht="23.1" customHeight="1">
      <c r="A282" s="2389"/>
      <c r="B282" s="2390"/>
      <c r="C282" s="2390"/>
      <c r="D282" s="2398"/>
      <c r="E282" s="1914" t="s">
        <v>1619</v>
      </c>
      <c r="F282" s="1629">
        <v>29</v>
      </c>
      <c r="G282" s="2392"/>
      <c r="H282" s="720" t="s">
        <v>678</v>
      </c>
      <c r="I282" s="2393"/>
      <c r="J282" s="2399"/>
      <c r="K282" s="2388"/>
      <c r="L282" s="2395"/>
      <c r="M282" s="2396"/>
      <c r="N282" s="2396"/>
      <c r="O282" s="2387"/>
      <c r="P282" s="2387"/>
      <c r="Q282" s="2387"/>
      <c r="R282" s="2387"/>
      <c r="S282" s="2387"/>
      <c r="T282" s="2394"/>
    </row>
    <row r="283" spans="1:20" s="26" customFormat="1" ht="23.1" customHeight="1">
      <c r="A283" s="1911" t="s">
        <v>180</v>
      </c>
      <c r="B283" s="1924" t="s">
        <v>181</v>
      </c>
      <c r="C283" s="1924" t="s">
        <v>642</v>
      </c>
      <c r="D283" s="1914" t="s">
        <v>1620</v>
      </c>
      <c r="E283" s="1633" t="s">
        <v>1621</v>
      </c>
      <c r="F283" s="1628">
        <v>35</v>
      </c>
      <c r="G283" s="1952" t="s">
        <v>725</v>
      </c>
      <c r="H283" s="720" t="s">
        <v>678</v>
      </c>
      <c r="I283" s="1953">
        <v>100000</v>
      </c>
      <c r="J283" s="1953">
        <v>100000</v>
      </c>
      <c r="K283" s="1943">
        <v>100000</v>
      </c>
      <c r="L283" s="1910">
        <f>I283-K283</f>
        <v>0</v>
      </c>
      <c r="M283" s="1906">
        <v>100</v>
      </c>
      <c r="N283" s="1906">
        <v>100</v>
      </c>
      <c r="O283" s="1941">
        <v>1</v>
      </c>
      <c r="P283" s="1941"/>
      <c r="Q283" s="1941"/>
      <c r="R283" s="1941"/>
      <c r="S283" s="1941"/>
      <c r="T283" s="1907"/>
    </row>
    <row r="284" spans="1:20" s="26" customFormat="1" ht="39.75" customHeight="1">
      <c r="A284" s="1911" t="s">
        <v>180</v>
      </c>
      <c r="B284" s="1924" t="s">
        <v>181</v>
      </c>
      <c r="C284" s="1924" t="s">
        <v>642</v>
      </c>
      <c r="D284" s="1914" t="s">
        <v>1622</v>
      </c>
      <c r="E284" s="1633" t="s">
        <v>1623</v>
      </c>
      <c r="F284" s="1628">
        <v>120</v>
      </c>
      <c r="G284" s="1952" t="s">
        <v>725</v>
      </c>
      <c r="H284" s="720" t="s">
        <v>678</v>
      </c>
      <c r="I284" s="1953">
        <v>15000</v>
      </c>
      <c r="J284" s="1953">
        <v>15000</v>
      </c>
      <c r="K284" s="1943">
        <v>15000</v>
      </c>
      <c r="L284" s="1910">
        <f>I284-K284</f>
        <v>0</v>
      </c>
      <c r="M284" s="1906">
        <v>100</v>
      </c>
      <c r="N284" s="1906">
        <v>100</v>
      </c>
      <c r="O284" s="1941">
        <v>1</v>
      </c>
      <c r="P284" s="1941"/>
      <c r="Q284" s="1941"/>
      <c r="R284" s="1941"/>
      <c r="S284" s="1941"/>
      <c r="T284" s="1907"/>
    </row>
    <row r="285" spans="1:20" s="26" customFormat="1" ht="23.1" customHeight="1">
      <c r="A285" s="2389" t="s">
        <v>180</v>
      </c>
      <c r="B285" s="2390" t="s">
        <v>181</v>
      </c>
      <c r="C285" s="2390" t="s">
        <v>642</v>
      </c>
      <c r="D285" s="2391" t="s">
        <v>1624</v>
      </c>
      <c r="E285" s="1633" t="s">
        <v>1625</v>
      </c>
      <c r="F285" s="1628">
        <v>38</v>
      </c>
      <c r="G285" s="2392" t="s">
        <v>725</v>
      </c>
      <c r="H285" s="720" t="s">
        <v>678</v>
      </c>
      <c r="I285" s="2393">
        <v>15493</v>
      </c>
      <c r="J285" s="2393">
        <v>15493</v>
      </c>
      <c r="K285" s="2388">
        <v>15493</v>
      </c>
      <c r="L285" s="2395">
        <f t="shared" ref="L285:L297" si="15">I285-K285</f>
        <v>0</v>
      </c>
      <c r="M285" s="2396">
        <v>100</v>
      </c>
      <c r="N285" s="2396">
        <v>100</v>
      </c>
      <c r="O285" s="2387">
        <v>1</v>
      </c>
      <c r="P285" s="2387"/>
      <c r="Q285" s="2387"/>
      <c r="R285" s="2387"/>
      <c r="S285" s="2387"/>
      <c r="T285" s="2397" t="s">
        <v>1626</v>
      </c>
    </row>
    <row r="286" spans="1:20" s="26" customFormat="1" ht="23.1" customHeight="1">
      <c r="A286" s="2389"/>
      <c r="B286" s="2390"/>
      <c r="C286" s="2390"/>
      <c r="D286" s="2391"/>
      <c r="E286" s="1633" t="s">
        <v>1627</v>
      </c>
      <c r="F286" s="1628">
        <v>43</v>
      </c>
      <c r="G286" s="2392"/>
      <c r="H286" s="720" t="s">
        <v>678</v>
      </c>
      <c r="I286" s="2393"/>
      <c r="J286" s="2393"/>
      <c r="K286" s="2388"/>
      <c r="L286" s="2395">
        <f t="shared" si="15"/>
        <v>0</v>
      </c>
      <c r="M286" s="2396"/>
      <c r="N286" s="2396"/>
      <c r="O286" s="2387"/>
      <c r="P286" s="2387"/>
      <c r="Q286" s="2387"/>
      <c r="R286" s="2387"/>
      <c r="S286" s="2387"/>
      <c r="T286" s="2397"/>
    </row>
    <row r="287" spans="1:20" s="26" customFormat="1" ht="23.1" customHeight="1">
      <c r="A287" s="2389" t="s">
        <v>180</v>
      </c>
      <c r="B287" s="2390" t="s">
        <v>181</v>
      </c>
      <c r="C287" s="2390" t="s">
        <v>642</v>
      </c>
      <c r="D287" s="2398" t="s">
        <v>1628</v>
      </c>
      <c r="E287" s="1633" t="s">
        <v>1628</v>
      </c>
      <c r="F287" s="1628">
        <v>14</v>
      </c>
      <c r="G287" s="2392" t="s">
        <v>725</v>
      </c>
      <c r="H287" s="720" t="s">
        <v>678</v>
      </c>
      <c r="I287" s="2393">
        <v>40000</v>
      </c>
      <c r="J287" s="2393">
        <v>40000</v>
      </c>
      <c r="K287" s="2388">
        <v>40000</v>
      </c>
      <c r="L287" s="2395">
        <f t="shared" si="15"/>
        <v>0</v>
      </c>
      <c r="M287" s="2396">
        <v>100</v>
      </c>
      <c r="N287" s="2396">
        <v>100</v>
      </c>
      <c r="O287" s="2387">
        <v>1</v>
      </c>
      <c r="P287" s="2387"/>
      <c r="Q287" s="2387"/>
      <c r="R287" s="2387"/>
      <c r="S287" s="2387"/>
      <c r="T287" s="2394"/>
    </row>
    <row r="288" spans="1:20" s="26" customFormat="1" ht="29.25" customHeight="1">
      <c r="A288" s="2389"/>
      <c r="B288" s="2390"/>
      <c r="C288" s="2390"/>
      <c r="D288" s="2398"/>
      <c r="E288" s="1914" t="s">
        <v>1629</v>
      </c>
      <c r="F288" s="1925">
        <v>134</v>
      </c>
      <c r="G288" s="2392"/>
      <c r="H288" s="720" t="s">
        <v>678</v>
      </c>
      <c r="I288" s="2393"/>
      <c r="J288" s="2393"/>
      <c r="K288" s="2388"/>
      <c r="L288" s="2395">
        <f t="shared" si="15"/>
        <v>0</v>
      </c>
      <c r="M288" s="2396"/>
      <c r="N288" s="2396"/>
      <c r="O288" s="2387"/>
      <c r="P288" s="2387"/>
      <c r="Q288" s="2387"/>
      <c r="R288" s="2387"/>
      <c r="S288" s="2387"/>
      <c r="T288" s="2394"/>
    </row>
    <row r="289" spans="1:20" s="26" customFormat="1" ht="57" customHeight="1">
      <c r="A289" s="1911" t="s">
        <v>180</v>
      </c>
      <c r="B289" s="1924" t="s">
        <v>181</v>
      </c>
      <c r="C289" s="1924" t="s">
        <v>642</v>
      </c>
      <c r="D289" s="1914" t="s">
        <v>1630</v>
      </c>
      <c r="E289" s="1914" t="s">
        <v>1631</v>
      </c>
      <c r="F289" s="1925">
        <v>81</v>
      </c>
      <c r="G289" s="1952" t="s">
        <v>725</v>
      </c>
      <c r="H289" s="720" t="s">
        <v>678</v>
      </c>
      <c r="I289" s="963">
        <v>19000</v>
      </c>
      <c r="J289" s="963">
        <v>19000</v>
      </c>
      <c r="K289" s="1943">
        <v>19000</v>
      </c>
      <c r="L289" s="1910">
        <f t="shared" si="15"/>
        <v>0</v>
      </c>
      <c r="M289" s="1906">
        <v>100</v>
      </c>
      <c r="N289" s="1906">
        <v>100</v>
      </c>
      <c r="O289" s="1941">
        <v>1</v>
      </c>
      <c r="P289" s="1941"/>
      <c r="Q289" s="1941"/>
      <c r="R289" s="1941"/>
      <c r="S289" s="1941"/>
      <c r="T289" s="1907"/>
    </row>
    <row r="290" spans="1:20" s="26" customFormat="1" ht="23.1" customHeight="1">
      <c r="A290" s="1911" t="s">
        <v>180</v>
      </c>
      <c r="B290" s="1924" t="s">
        <v>181</v>
      </c>
      <c r="C290" s="1924" t="s">
        <v>642</v>
      </c>
      <c r="D290" s="1914" t="s">
        <v>1632</v>
      </c>
      <c r="E290" s="1914" t="s">
        <v>1633</v>
      </c>
      <c r="F290" s="1925">
        <v>127</v>
      </c>
      <c r="G290" s="1952" t="s">
        <v>725</v>
      </c>
      <c r="H290" s="720" t="s">
        <v>678</v>
      </c>
      <c r="I290" s="1953">
        <v>20000</v>
      </c>
      <c r="J290" s="1953">
        <v>20000</v>
      </c>
      <c r="K290" s="1943">
        <v>20000</v>
      </c>
      <c r="L290" s="1910">
        <f>I290-K290</f>
        <v>0</v>
      </c>
      <c r="M290" s="1906">
        <v>100</v>
      </c>
      <c r="N290" s="1906">
        <v>100</v>
      </c>
      <c r="O290" s="1941">
        <v>1</v>
      </c>
      <c r="P290" s="1941"/>
      <c r="Q290" s="1941"/>
      <c r="R290" s="1941"/>
      <c r="S290" s="1941"/>
      <c r="T290" s="1907"/>
    </row>
    <row r="291" spans="1:20" s="26" customFormat="1" ht="23.1" customHeight="1">
      <c r="A291" s="1911" t="s">
        <v>180</v>
      </c>
      <c r="B291" s="1924" t="s">
        <v>181</v>
      </c>
      <c r="C291" s="1924" t="s">
        <v>642</v>
      </c>
      <c r="D291" s="1914" t="s">
        <v>1634</v>
      </c>
      <c r="E291" s="1914" t="s">
        <v>1635</v>
      </c>
      <c r="F291" s="1925">
        <v>218</v>
      </c>
      <c r="G291" s="1952" t="s">
        <v>725</v>
      </c>
      <c r="H291" s="720" t="s">
        <v>678</v>
      </c>
      <c r="I291" s="1953">
        <v>30000</v>
      </c>
      <c r="J291" s="1953">
        <v>30000</v>
      </c>
      <c r="K291" s="1943">
        <v>30000</v>
      </c>
      <c r="L291" s="1910">
        <f t="shared" si="15"/>
        <v>0</v>
      </c>
      <c r="M291" s="1906">
        <v>100</v>
      </c>
      <c r="N291" s="1906">
        <v>100</v>
      </c>
      <c r="O291" s="1941">
        <v>1</v>
      </c>
      <c r="P291" s="1941"/>
      <c r="Q291" s="1941"/>
      <c r="R291" s="1941"/>
      <c r="S291" s="1941"/>
      <c r="T291" s="1907"/>
    </row>
    <row r="292" spans="1:20" s="26" customFormat="1" ht="23.1" customHeight="1">
      <c r="A292" s="2389" t="s">
        <v>180</v>
      </c>
      <c r="B292" s="2390" t="s">
        <v>181</v>
      </c>
      <c r="C292" s="2390" t="s">
        <v>642</v>
      </c>
      <c r="D292" s="2391" t="s">
        <v>1636</v>
      </c>
      <c r="E292" s="1633" t="s">
        <v>1637</v>
      </c>
      <c r="F292" s="1628">
        <v>705</v>
      </c>
      <c r="G292" s="2392" t="s">
        <v>725</v>
      </c>
      <c r="H292" s="720" t="s">
        <v>678</v>
      </c>
      <c r="I292" s="2393">
        <v>55000</v>
      </c>
      <c r="J292" s="2393">
        <v>55000</v>
      </c>
      <c r="K292" s="2388">
        <v>55000</v>
      </c>
      <c r="L292" s="2395">
        <f t="shared" si="15"/>
        <v>0</v>
      </c>
      <c r="M292" s="2272">
        <v>100</v>
      </c>
      <c r="N292" s="2272">
        <v>100</v>
      </c>
      <c r="O292" s="2387">
        <v>1</v>
      </c>
      <c r="P292" s="2387"/>
      <c r="Q292" s="2387"/>
      <c r="R292" s="2387"/>
      <c r="S292" s="2387"/>
      <c r="T292" s="2394"/>
    </row>
    <row r="293" spans="1:20" s="26" customFormat="1" ht="23.1" customHeight="1">
      <c r="A293" s="2389"/>
      <c r="B293" s="2390"/>
      <c r="C293" s="2390"/>
      <c r="D293" s="2391"/>
      <c r="E293" s="1633" t="s">
        <v>1638</v>
      </c>
      <c r="F293" s="1628">
        <v>105</v>
      </c>
      <c r="G293" s="2392"/>
      <c r="H293" s="720" t="s">
        <v>678</v>
      </c>
      <c r="I293" s="2393"/>
      <c r="J293" s="2393"/>
      <c r="K293" s="2388"/>
      <c r="L293" s="2395">
        <f t="shared" si="15"/>
        <v>0</v>
      </c>
      <c r="M293" s="2272"/>
      <c r="N293" s="2272"/>
      <c r="O293" s="2387"/>
      <c r="P293" s="2387"/>
      <c r="Q293" s="2387"/>
      <c r="R293" s="2387"/>
      <c r="S293" s="2387"/>
      <c r="T293" s="2394"/>
    </row>
    <row r="294" spans="1:20" s="26" customFormat="1" ht="23.1" customHeight="1">
      <c r="A294" s="2389"/>
      <c r="B294" s="2390"/>
      <c r="C294" s="2390"/>
      <c r="D294" s="2391"/>
      <c r="E294" s="1633" t="s">
        <v>1639</v>
      </c>
      <c r="F294" s="1628">
        <v>404</v>
      </c>
      <c r="G294" s="2392"/>
      <c r="H294" s="720" t="s">
        <v>678</v>
      </c>
      <c r="I294" s="2393"/>
      <c r="J294" s="2393"/>
      <c r="K294" s="2388"/>
      <c r="L294" s="2395">
        <f t="shared" si="15"/>
        <v>0</v>
      </c>
      <c r="M294" s="2272"/>
      <c r="N294" s="2272"/>
      <c r="O294" s="2387"/>
      <c r="P294" s="2387"/>
      <c r="Q294" s="2387"/>
      <c r="R294" s="2387"/>
      <c r="S294" s="2387"/>
      <c r="T294" s="2394"/>
    </row>
    <row r="295" spans="1:20" s="26" customFormat="1" ht="23.1" customHeight="1">
      <c r="A295" s="2389"/>
      <c r="B295" s="2390"/>
      <c r="C295" s="2390"/>
      <c r="D295" s="2391"/>
      <c r="E295" s="1633" t="s">
        <v>1640</v>
      </c>
      <c r="F295" s="1628">
        <v>152</v>
      </c>
      <c r="G295" s="2392"/>
      <c r="H295" s="720" t="s">
        <v>678</v>
      </c>
      <c r="I295" s="2393"/>
      <c r="J295" s="2393"/>
      <c r="K295" s="2388"/>
      <c r="L295" s="2395">
        <f t="shared" si="15"/>
        <v>0</v>
      </c>
      <c r="M295" s="2272"/>
      <c r="N295" s="2272"/>
      <c r="O295" s="2387"/>
      <c r="P295" s="2387"/>
      <c r="Q295" s="2387"/>
      <c r="R295" s="2387"/>
      <c r="S295" s="2387"/>
      <c r="T295" s="2394"/>
    </row>
    <row r="296" spans="1:20" s="26" customFormat="1" ht="23.1" customHeight="1">
      <c r="A296" s="2389"/>
      <c r="B296" s="2390"/>
      <c r="C296" s="2390"/>
      <c r="D296" s="2391"/>
      <c r="E296" s="1633" t="s">
        <v>1632</v>
      </c>
      <c r="F296" s="1628">
        <v>431</v>
      </c>
      <c r="G296" s="2392"/>
      <c r="H296" s="720" t="s">
        <v>678</v>
      </c>
      <c r="I296" s="2393"/>
      <c r="J296" s="2393"/>
      <c r="K296" s="2388"/>
      <c r="L296" s="2395">
        <f t="shared" si="15"/>
        <v>0</v>
      </c>
      <c r="M296" s="2272"/>
      <c r="N296" s="2272"/>
      <c r="O296" s="2387"/>
      <c r="P296" s="2387"/>
      <c r="Q296" s="2387"/>
      <c r="R296" s="2387"/>
      <c r="S296" s="2387"/>
      <c r="T296" s="2394"/>
    </row>
    <row r="297" spans="1:20" s="26" customFormat="1" ht="23.1" customHeight="1">
      <c r="A297" s="2389"/>
      <c r="B297" s="2390"/>
      <c r="C297" s="2390"/>
      <c r="D297" s="2391"/>
      <c r="E297" s="1633" t="s">
        <v>1641</v>
      </c>
      <c r="F297" s="1628">
        <v>65</v>
      </c>
      <c r="G297" s="2392"/>
      <c r="H297" s="720" t="s">
        <v>678</v>
      </c>
      <c r="I297" s="2393"/>
      <c r="J297" s="2393"/>
      <c r="K297" s="2388"/>
      <c r="L297" s="2395">
        <f t="shared" si="15"/>
        <v>0</v>
      </c>
      <c r="M297" s="2272"/>
      <c r="N297" s="2272"/>
      <c r="O297" s="2387"/>
      <c r="P297" s="2387"/>
      <c r="Q297" s="2387"/>
      <c r="R297" s="2387"/>
      <c r="S297" s="2387"/>
      <c r="T297" s="2394"/>
    </row>
    <row r="298" spans="1:20" s="26" customFormat="1" ht="23.1" customHeight="1" thickBot="1">
      <c r="A298" s="2001" t="s">
        <v>9</v>
      </c>
      <c r="B298" s="2002" t="s">
        <v>181</v>
      </c>
      <c r="C298" s="2002" t="s">
        <v>642</v>
      </c>
      <c r="D298" s="2003" t="s">
        <v>1642</v>
      </c>
      <c r="E298" s="1642" t="s">
        <v>1642</v>
      </c>
      <c r="F298" s="1638">
        <v>47</v>
      </c>
      <c r="G298" s="1639" t="s">
        <v>725</v>
      </c>
      <c r="H298" s="1291" t="s">
        <v>678</v>
      </c>
      <c r="I298" s="1309">
        <v>53572.9</v>
      </c>
      <c r="J298" s="1309">
        <v>53572.9</v>
      </c>
      <c r="K298" s="1691">
        <v>53572.9</v>
      </c>
      <c r="L298" s="1692">
        <f>I298-K298</f>
        <v>0</v>
      </c>
      <c r="M298" s="1308">
        <v>100</v>
      </c>
      <c r="N298" s="1308">
        <v>100</v>
      </c>
      <c r="O298" s="1256">
        <v>1</v>
      </c>
      <c r="P298" s="1256"/>
      <c r="Q298" s="1256"/>
      <c r="R298" s="1256"/>
      <c r="S298" s="1256"/>
      <c r="T298" s="1514"/>
    </row>
    <row r="299" spans="1:20" s="159" customFormat="1" ht="23.25" customHeight="1" thickBot="1">
      <c r="A299" s="2440" t="s">
        <v>10</v>
      </c>
      <c r="B299" s="2441"/>
      <c r="C299" s="2441"/>
      <c r="D299" s="2441"/>
      <c r="E299" s="2442"/>
      <c r="F299" s="1516">
        <f>SUM(F6:F298)</f>
        <v>21570</v>
      </c>
      <c r="G299" s="1213"/>
      <c r="H299" s="1958"/>
      <c r="I299" s="1313">
        <f>SUM(I6:I298)</f>
        <v>5171615.0799999991</v>
      </c>
      <c r="J299" s="1313">
        <f>SUM(J6:J298)</f>
        <v>5170678.3499999987</v>
      </c>
      <c r="K299" s="1624">
        <f>SUM(K6:K298)</f>
        <v>5167621.9499999983</v>
      </c>
      <c r="L299" s="1314">
        <f>I299-K299</f>
        <v>3993.1300000008196</v>
      </c>
      <c r="M299" s="1292">
        <v>100</v>
      </c>
      <c r="N299" s="1292">
        <v>100</v>
      </c>
      <c r="O299" s="1292">
        <f>SUM(O6:O298)</f>
        <v>114</v>
      </c>
      <c r="P299" s="1292"/>
      <c r="Q299" s="1292"/>
      <c r="R299" s="1292"/>
      <c r="S299" s="1292"/>
      <c r="T299" s="1293"/>
    </row>
    <row r="300" spans="1:20" ht="12.75" customHeight="1">
      <c r="F300" s="571"/>
      <c r="G300" s="18"/>
      <c r="I300" s="569"/>
      <c r="J300" s="569"/>
      <c r="L300" s="2876"/>
      <c r="M300" s="18"/>
      <c r="N300" s="18"/>
    </row>
    <row r="301" spans="1:20" ht="12.75" customHeight="1">
      <c r="F301" s="571"/>
      <c r="G301" s="18"/>
      <c r="I301" s="569"/>
      <c r="J301" s="569"/>
      <c r="L301" s="2876"/>
      <c r="M301" s="18"/>
      <c r="N301" s="18"/>
    </row>
    <row r="302" spans="1:20" ht="12.75">
      <c r="F302" s="571"/>
      <c r="G302" s="18"/>
      <c r="I302" s="569"/>
      <c r="J302" s="569"/>
      <c r="L302" s="2876"/>
      <c r="M302" s="18"/>
      <c r="N302" s="18"/>
    </row>
    <row r="303" spans="1:20" ht="12.75">
      <c r="F303" s="571"/>
      <c r="G303" s="18"/>
      <c r="I303" s="569"/>
      <c r="J303" s="569"/>
      <c r="L303" s="2876"/>
      <c r="M303" s="18"/>
      <c r="N303" s="18"/>
    </row>
    <row r="304" spans="1:20" ht="12.75">
      <c r="F304" s="571"/>
      <c r="G304" s="18"/>
      <c r="I304" s="569"/>
      <c r="J304" s="569"/>
      <c r="L304" s="2876"/>
      <c r="M304" s="18"/>
      <c r="N304" s="18"/>
    </row>
    <row r="305" spans="6:14" ht="12.75">
      <c r="F305" s="571"/>
      <c r="G305" s="18"/>
      <c r="I305" s="569"/>
      <c r="J305" s="569"/>
      <c r="L305" s="2876"/>
      <c r="M305" s="18"/>
      <c r="N305" s="18"/>
    </row>
    <row r="306" spans="6:14" ht="12.75">
      <c r="F306" s="571"/>
      <c r="G306" s="18"/>
      <c r="I306" s="569"/>
      <c r="J306" s="569"/>
      <c r="L306" s="2876"/>
      <c r="M306" s="18"/>
      <c r="N306" s="18"/>
    </row>
    <row r="307" spans="6:14" ht="12.75">
      <c r="F307" s="571"/>
      <c r="G307" s="18"/>
      <c r="I307" s="569"/>
      <c r="J307" s="569"/>
      <c r="L307" s="2876"/>
      <c r="M307" s="18"/>
      <c r="N307" s="18"/>
    </row>
    <row r="308" spans="6:14" ht="12.75">
      <c r="F308" s="571"/>
      <c r="G308" s="18"/>
      <c r="I308" s="569"/>
      <c r="J308" s="569"/>
      <c r="L308" s="2876"/>
      <c r="M308" s="18"/>
      <c r="N308" s="18"/>
    </row>
    <row r="309" spans="6:14" ht="12.75">
      <c r="F309" s="571"/>
      <c r="G309" s="18"/>
      <c r="I309" s="569"/>
      <c r="J309" s="569"/>
      <c r="L309" s="2876"/>
      <c r="M309" s="18"/>
      <c r="N309" s="18"/>
    </row>
    <row r="310" spans="6:14" ht="12.75">
      <c r="F310" s="571"/>
      <c r="G310" s="18"/>
      <c r="I310" s="569"/>
      <c r="J310" s="569"/>
      <c r="L310" s="2876"/>
      <c r="M310" s="18"/>
      <c r="N310" s="18"/>
    </row>
    <row r="311" spans="6:14" ht="12.75">
      <c r="F311" s="571"/>
      <c r="G311" s="18"/>
      <c r="I311" s="569"/>
      <c r="J311" s="569"/>
      <c r="L311" s="2876"/>
      <c r="M311" s="18"/>
      <c r="N311" s="18"/>
    </row>
    <row r="312" spans="6:14" ht="12.75">
      <c r="F312" s="571"/>
      <c r="G312" s="18"/>
      <c r="I312" s="569"/>
      <c r="J312" s="569"/>
      <c r="L312" s="2876"/>
      <c r="M312" s="18"/>
      <c r="N312" s="18"/>
    </row>
    <row r="313" spans="6:14" ht="12.75">
      <c r="F313" s="571"/>
      <c r="G313" s="18"/>
      <c r="I313" s="569"/>
      <c r="J313" s="569"/>
      <c r="L313" s="2876"/>
      <c r="M313" s="18"/>
      <c r="N313" s="18"/>
    </row>
    <row r="314" spans="6:14" ht="12.75">
      <c r="F314" s="571"/>
      <c r="G314" s="18"/>
      <c r="I314" s="569"/>
      <c r="J314" s="569"/>
      <c r="L314" s="2876"/>
      <c r="M314" s="18"/>
      <c r="N314" s="18"/>
    </row>
    <row r="315" spans="6:14" ht="12.75">
      <c r="F315" s="571"/>
      <c r="G315" s="18"/>
      <c r="I315" s="569"/>
      <c r="J315" s="569"/>
      <c r="L315" s="2876"/>
      <c r="M315" s="18"/>
      <c r="N315" s="18"/>
    </row>
    <row r="316" spans="6:14" ht="12.75">
      <c r="F316" s="571"/>
      <c r="G316" s="18"/>
      <c r="I316" s="569"/>
      <c r="J316" s="569"/>
      <c r="L316" s="2876"/>
      <c r="M316" s="18"/>
      <c r="N316" s="18"/>
    </row>
    <row r="317" spans="6:14" ht="12.75">
      <c r="F317" s="571"/>
      <c r="G317" s="18"/>
      <c r="I317" s="569"/>
      <c r="J317" s="569"/>
      <c r="L317" s="2876"/>
      <c r="M317" s="18"/>
      <c r="N317" s="18"/>
    </row>
    <row r="318" spans="6:14" ht="12.75">
      <c r="F318" s="571"/>
      <c r="G318" s="18"/>
      <c r="I318" s="569"/>
      <c r="J318" s="569"/>
      <c r="L318" s="2876"/>
      <c r="M318" s="18"/>
      <c r="N318" s="18"/>
    </row>
    <row r="319" spans="6:14" ht="12.75">
      <c r="F319" s="571"/>
      <c r="G319" s="18"/>
      <c r="I319" s="569"/>
      <c r="J319" s="569"/>
      <c r="L319" s="2876"/>
      <c r="M319" s="18"/>
      <c r="N319" s="18"/>
    </row>
    <row r="320" spans="6:14" ht="12.75">
      <c r="F320" s="571"/>
      <c r="G320" s="18"/>
      <c r="I320" s="569"/>
      <c r="J320" s="569"/>
      <c r="L320" s="2876"/>
      <c r="M320" s="18"/>
      <c r="N320" s="18"/>
    </row>
    <row r="321" spans="6:14" ht="12.75">
      <c r="F321" s="571"/>
      <c r="G321" s="18"/>
      <c r="I321" s="569"/>
      <c r="J321" s="569"/>
      <c r="L321" s="2876"/>
      <c r="M321" s="18"/>
      <c r="N321" s="18"/>
    </row>
    <row r="322" spans="6:14" ht="12.75">
      <c r="F322" s="571"/>
      <c r="G322" s="18"/>
      <c r="I322" s="569"/>
      <c r="J322" s="569"/>
      <c r="L322" s="2876"/>
      <c r="M322" s="18"/>
      <c r="N322" s="18"/>
    </row>
    <row r="323" spans="6:14" ht="12.75">
      <c r="F323" s="571"/>
      <c r="G323" s="18"/>
      <c r="I323" s="569"/>
      <c r="J323" s="569"/>
      <c r="L323" s="2876"/>
      <c r="M323" s="18"/>
      <c r="N323" s="18"/>
    </row>
    <row r="324" spans="6:14" ht="12.75">
      <c r="F324" s="571"/>
      <c r="G324" s="18"/>
      <c r="I324" s="569"/>
      <c r="J324" s="569"/>
      <c r="L324" s="2876"/>
      <c r="M324" s="18"/>
      <c r="N324" s="18"/>
    </row>
    <row r="325" spans="6:14" ht="12.75">
      <c r="F325" s="571"/>
      <c r="G325" s="18"/>
      <c r="I325" s="569"/>
      <c r="J325" s="569"/>
      <c r="L325" s="2876"/>
      <c r="M325" s="18"/>
      <c r="N325" s="18"/>
    </row>
    <row r="326" spans="6:14" ht="12.75">
      <c r="F326" s="571"/>
      <c r="G326" s="18"/>
      <c r="I326" s="569"/>
      <c r="J326" s="569"/>
      <c r="L326" s="2876"/>
      <c r="M326" s="18"/>
      <c r="N326" s="18"/>
    </row>
    <row r="327" spans="6:14" ht="12.75">
      <c r="F327" s="571"/>
      <c r="G327" s="18"/>
      <c r="I327" s="569"/>
      <c r="J327" s="569"/>
      <c r="L327" s="2876"/>
      <c r="M327" s="18"/>
      <c r="N327" s="18"/>
    </row>
    <row r="328" spans="6:14" ht="12.75">
      <c r="F328" s="571"/>
      <c r="G328" s="18"/>
      <c r="I328" s="569"/>
      <c r="J328" s="569"/>
      <c r="L328" s="2876"/>
      <c r="M328" s="18"/>
      <c r="N328" s="18"/>
    </row>
    <row r="329" spans="6:14" ht="12.75">
      <c r="F329" s="571"/>
      <c r="G329" s="18"/>
      <c r="I329" s="569"/>
      <c r="J329" s="569"/>
      <c r="L329" s="2876"/>
      <c r="M329" s="18"/>
      <c r="N329" s="18"/>
    </row>
    <row r="330" spans="6:14" ht="12.75">
      <c r="F330" s="571"/>
      <c r="G330" s="18"/>
      <c r="I330" s="569"/>
      <c r="J330" s="569"/>
      <c r="L330" s="2876"/>
      <c r="M330" s="18"/>
      <c r="N330" s="18"/>
    </row>
    <row r="331" spans="6:14" ht="12.75">
      <c r="F331" s="571"/>
      <c r="G331" s="18"/>
      <c r="I331" s="569"/>
      <c r="J331" s="569"/>
      <c r="L331" s="2876"/>
      <c r="M331" s="18"/>
      <c r="N331" s="18"/>
    </row>
    <row r="332" spans="6:14" ht="12.75">
      <c r="F332" s="571"/>
      <c r="G332" s="18"/>
      <c r="I332" s="569"/>
      <c r="J332" s="569"/>
      <c r="L332" s="2876"/>
      <c r="M332" s="18"/>
      <c r="N332" s="18"/>
    </row>
    <row r="333" spans="6:14" ht="12.75">
      <c r="F333" s="571"/>
      <c r="G333" s="18"/>
      <c r="I333" s="569"/>
      <c r="J333" s="569"/>
      <c r="L333" s="2876"/>
      <c r="M333" s="18"/>
      <c r="N333" s="18"/>
    </row>
    <row r="334" spans="6:14" ht="12.75">
      <c r="F334" s="571"/>
      <c r="G334" s="18"/>
      <c r="I334" s="569"/>
      <c r="J334" s="569"/>
      <c r="L334" s="2876"/>
      <c r="M334" s="18"/>
      <c r="N334" s="18"/>
    </row>
    <row r="335" spans="6:14" ht="12.75">
      <c r="F335" s="571"/>
      <c r="G335" s="18"/>
      <c r="I335" s="569"/>
      <c r="J335" s="569"/>
      <c r="L335" s="2876"/>
      <c r="M335" s="18"/>
      <c r="N335" s="18"/>
    </row>
    <row r="336" spans="6:14" ht="12.75">
      <c r="F336" s="571"/>
      <c r="G336" s="18"/>
      <c r="I336" s="569"/>
      <c r="J336" s="569"/>
      <c r="L336" s="2876"/>
      <c r="M336" s="18"/>
      <c r="N336" s="18"/>
    </row>
    <row r="337" spans="6:14" ht="12.75">
      <c r="F337" s="571"/>
      <c r="G337" s="18"/>
      <c r="I337" s="569"/>
      <c r="J337" s="569"/>
      <c r="L337" s="2876"/>
      <c r="M337" s="18"/>
      <c r="N337" s="18"/>
    </row>
    <row r="338" spans="6:14" ht="12.75">
      <c r="F338" s="571"/>
      <c r="G338" s="18"/>
      <c r="I338" s="569"/>
      <c r="J338" s="569"/>
      <c r="L338" s="2876"/>
      <c r="M338" s="18"/>
      <c r="N338" s="18"/>
    </row>
    <row r="339" spans="6:14" ht="12.75">
      <c r="F339" s="571"/>
      <c r="G339" s="18"/>
      <c r="I339" s="569"/>
      <c r="J339" s="569"/>
      <c r="L339" s="2876"/>
      <c r="M339" s="18"/>
      <c r="N339" s="18"/>
    </row>
    <row r="340" spans="6:14" ht="12.75">
      <c r="F340" s="571"/>
      <c r="G340" s="18"/>
      <c r="I340" s="569"/>
      <c r="J340" s="569"/>
      <c r="L340" s="2876"/>
      <c r="M340" s="18"/>
      <c r="N340" s="18"/>
    </row>
    <row r="341" spans="6:14" ht="12.75">
      <c r="F341" s="571"/>
      <c r="G341" s="18"/>
      <c r="I341" s="569"/>
      <c r="J341" s="569"/>
      <c r="L341" s="2876"/>
      <c r="M341" s="18"/>
      <c r="N341" s="18"/>
    </row>
    <row r="342" spans="6:14" ht="12.75">
      <c r="F342" s="571"/>
      <c r="G342" s="18"/>
      <c r="I342" s="569"/>
      <c r="J342" s="569"/>
      <c r="L342" s="2876"/>
      <c r="M342" s="18"/>
      <c r="N342" s="18"/>
    </row>
    <row r="343" spans="6:14" ht="12.75">
      <c r="F343" s="571"/>
      <c r="G343" s="18"/>
      <c r="I343" s="569"/>
      <c r="J343" s="569"/>
      <c r="L343" s="2876"/>
      <c r="M343" s="18"/>
      <c r="N343" s="18"/>
    </row>
    <row r="344" spans="6:14" ht="12.75">
      <c r="F344" s="571"/>
      <c r="G344" s="18"/>
      <c r="I344" s="569"/>
      <c r="J344" s="569"/>
      <c r="L344" s="2876"/>
      <c r="M344" s="18"/>
      <c r="N344" s="18"/>
    </row>
    <row r="345" spans="6:14" ht="12.75">
      <c r="F345" s="571"/>
      <c r="G345" s="18"/>
      <c r="I345" s="569"/>
      <c r="J345" s="569"/>
      <c r="L345" s="2876"/>
      <c r="M345" s="18"/>
      <c r="N345" s="18"/>
    </row>
    <row r="346" spans="6:14" ht="12.75">
      <c r="F346" s="571"/>
      <c r="G346" s="18"/>
      <c r="I346" s="569"/>
      <c r="J346" s="569"/>
      <c r="L346" s="2876"/>
      <c r="M346" s="18"/>
      <c r="N346" s="18"/>
    </row>
    <row r="347" spans="6:14" ht="12.75">
      <c r="F347" s="571"/>
      <c r="G347" s="18"/>
      <c r="I347" s="569"/>
      <c r="J347" s="569"/>
      <c r="L347" s="2876"/>
      <c r="M347" s="18"/>
      <c r="N347" s="18"/>
    </row>
    <row r="348" spans="6:14" ht="12.75">
      <c r="F348" s="571"/>
      <c r="G348" s="18"/>
      <c r="I348" s="569"/>
      <c r="J348" s="569"/>
      <c r="L348" s="2876"/>
      <c r="M348" s="18"/>
      <c r="N348" s="18"/>
    </row>
    <row r="349" spans="6:14" ht="12.75">
      <c r="F349" s="571"/>
      <c r="G349" s="18"/>
      <c r="I349" s="569"/>
      <c r="J349" s="569"/>
      <c r="L349" s="2876"/>
      <c r="M349" s="18"/>
      <c r="N349" s="18"/>
    </row>
    <row r="350" spans="6:14" ht="12.75">
      <c r="F350" s="571"/>
      <c r="G350" s="18"/>
      <c r="I350" s="569"/>
      <c r="J350" s="569"/>
      <c r="L350" s="2876"/>
      <c r="M350" s="18"/>
      <c r="N350" s="18"/>
    </row>
    <row r="351" spans="6:14" ht="12.75">
      <c r="F351" s="571"/>
      <c r="G351" s="18"/>
      <c r="I351" s="569"/>
      <c r="J351" s="569"/>
      <c r="L351" s="2876"/>
      <c r="M351" s="18"/>
      <c r="N351" s="18"/>
    </row>
    <row r="352" spans="6:14" ht="12.75">
      <c r="F352" s="571"/>
      <c r="G352" s="18"/>
      <c r="I352" s="569"/>
      <c r="J352" s="569"/>
      <c r="L352" s="2876"/>
      <c r="M352" s="18"/>
      <c r="N352" s="18"/>
    </row>
    <row r="353" spans="6:14" ht="12.75">
      <c r="F353" s="571"/>
      <c r="G353" s="18"/>
      <c r="I353" s="569"/>
      <c r="J353" s="569"/>
      <c r="L353" s="2876"/>
      <c r="M353" s="18"/>
      <c r="N353" s="18"/>
    </row>
    <row r="354" spans="6:14" ht="12.75">
      <c r="F354" s="571"/>
      <c r="G354" s="18"/>
      <c r="I354" s="569"/>
      <c r="J354" s="569"/>
      <c r="L354" s="2876"/>
      <c r="M354" s="18"/>
      <c r="N354" s="18"/>
    </row>
    <row r="355" spans="6:14" ht="12.75">
      <c r="F355" s="571"/>
      <c r="G355" s="18"/>
      <c r="I355" s="569"/>
      <c r="J355" s="569"/>
      <c r="L355" s="2876"/>
      <c r="M355" s="18"/>
      <c r="N355" s="18"/>
    </row>
    <row r="356" spans="6:14" ht="12.75">
      <c r="F356" s="571"/>
      <c r="G356" s="18"/>
      <c r="I356" s="569"/>
      <c r="J356" s="569"/>
      <c r="L356" s="2876"/>
      <c r="M356" s="18"/>
      <c r="N356" s="18"/>
    </row>
    <row r="357" spans="6:14" ht="12.75">
      <c r="F357" s="571"/>
      <c r="G357" s="18"/>
      <c r="I357" s="569"/>
      <c r="J357" s="569"/>
      <c r="L357" s="2876"/>
      <c r="M357" s="18"/>
      <c r="N357" s="18"/>
    </row>
    <row r="358" spans="6:14" ht="12.75">
      <c r="F358" s="571"/>
      <c r="G358" s="18"/>
      <c r="I358" s="569"/>
      <c r="J358" s="569"/>
      <c r="L358" s="2876"/>
      <c r="M358" s="18"/>
      <c r="N358" s="18"/>
    </row>
    <row r="359" spans="6:14" ht="12.75">
      <c r="F359" s="571"/>
      <c r="G359" s="18"/>
      <c r="I359" s="569"/>
      <c r="J359" s="569"/>
      <c r="L359" s="2876"/>
      <c r="M359" s="18"/>
      <c r="N359" s="18"/>
    </row>
    <row r="360" spans="6:14" ht="12.75">
      <c r="F360" s="571"/>
      <c r="G360" s="18"/>
      <c r="I360" s="569"/>
      <c r="J360" s="569"/>
      <c r="L360" s="2876"/>
      <c r="M360" s="18"/>
      <c r="N360" s="18"/>
    </row>
    <row r="361" spans="6:14" ht="12.75">
      <c r="F361" s="571"/>
      <c r="G361" s="18"/>
      <c r="I361" s="569"/>
      <c r="J361" s="569"/>
      <c r="L361" s="2876"/>
      <c r="M361" s="18"/>
      <c r="N361" s="18"/>
    </row>
    <row r="362" spans="6:14" ht="12.75">
      <c r="F362" s="571"/>
      <c r="G362" s="18"/>
      <c r="I362" s="569"/>
      <c r="J362" s="569"/>
      <c r="L362" s="2876"/>
      <c r="M362" s="18"/>
      <c r="N362" s="18"/>
    </row>
    <row r="363" spans="6:14" ht="12.75">
      <c r="F363" s="571"/>
      <c r="G363" s="18"/>
      <c r="I363" s="569"/>
      <c r="J363" s="569"/>
      <c r="L363" s="2876"/>
      <c r="M363" s="18"/>
      <c r="N363" s="18"/>
    </row>
    <row r="364" spans="6:14" ht="12.75">
      <c r="F364" s="571"/>
      <c r="G364" s="18"/>
      <c r="I364" s="569"/>
      <c r="J364" s="569"/>
      <c r="L364" s="2876"/>
      <c r="M364" s="18"/>
      <c r="N364" s="18"/>
    </row>
    <row r="365" spans="6:14" ht="12.75">
      <c r="F365" s="571"/>
      <c r="G365" s="18"/>
      <c r="I365" s="569"/>
      <c r="J365" s="569"/>
      <c r="L365" s="2876"/>
      <c r="M365" s="18"/>
      <c r="N365" s="18"/>
    </row>
    <row r="366" spans="6:14" ht="12.75">
      <c r="F366" s="571"/>
      <c r="G366" s="18"/>
      <c r="I366" s="569"/>
      <c r="J366" s="569"/>
      <c r="L366" s="2876"/>
      <c r="M366" s="18"/>
      <c r="N366" s="18"/>
    </row>
    <row r="367" spans="6:14" ht="12.75">
      <c r="F367" s="571"/>
      <c r="G367" s="18"/>
      <c r="I367" s="569"/>
      <c r="J367" s="569"/>
      <c r="L367" s="2876"/>
      <c r="M367" s="18"/>
      <c r="N367" s="18"/>
    </row>
    <row r="368" spans="6:14" ht="12.75">
      <c r="F368" s="571"/>
      <c r="G368" s="18"/>
      <c r="I368" s="569"/>
      <c r="J368" s="569"/>
      <c r="L368" s="2876"/>
      <c r="M368" s="18"/>
      <c r="N368" s="18"/>
    </row>
    <row r="369" spans="6:14" ht="12.75">
      <c r="F369" s="571"/>
      <c r="G369" s="18"/>
      <c r="I369" s="569"/>
      <c r="J369" s="569"/>
      <c r="L369" s="2876"/>
      <c r="M369" s="18"/>
      <c r="N369" s="18"/>
    </row>
    <row r="370" spans="6:14" ht="12.75">
      <c r="F370" s="571"/>
      <c r="G370" s="18"/>
      <c r="I370" s="569"/>
      <c r="J370" s="569"/>
      <c r="L370" s="2876"/>
      <c r="M370" s="18"/>
      <c r="N370" s="18"/>
    </row>
    <row r="371" spans="6:14" ht="12.75">
      <c r="F371" s="571"/>
      <c r="G371" s="18"/>
      <c r="I371" s="569"/>
      <c r="J371" s="569"/>
      <c r="L371" s="2876"/>
      <c r="M371" s="18"/>
      <c r="N371" s="18"/>
    </row>
    <row r="372" spans="6:14" ht="12.75">
      <c r="F372" s="571"/>
      <c r="G372" s="18"/>
      <c r="I372" s="569"/>
      <c r="J372" s="569"/>
      <c r="L372" s="2876"/>
      <c r="M372" s="18"/>
      <c r="N372" s="18"/>
    </row>
    <row r="373" spans="6:14" ht="12.75">
      <c r="F373" s="571"/>
      <c r="G373" s="18"/>
      <c r="I373" s="569"/>
      <c r="J373" s="569"/>
      <c r="L373" s="2876"/>
      <c r="M373" s="18"/>
      <c r="N373" s="18"/>
    </row>
    <row r="374" spans="6:14" ht="12.75">
      <c r="F374" s="571"/>
      <c r="G374" s="18"/>
      <c r="I374" s="569"/>
      <c r="J374" s="569"/>
      <c r="L374" s="2876"/>
      <c r="M374" s="18"/>
      <c r="N374" s="18"/>
    </row>
    <row r="375" spans="6:14" ht="12.75">
      <c r="F375" s="571"/>
      <c r="G375" s="18"/>
      <c r="I375" s="569"/>
      <c r="J375" s="569"/>
      <c r="L375" s="2876"/>
      <c r="M375" s="18"/>
      <c r="N375" s="18"/>
    </row>
    <row r="376" spans="6:14" ht="12.75">
      <c r="F376" s="571"/>
      <c r="G376" s="18"/>
      <c r="I376" s="569"/>
      <c r="J376" s="569"/>
      <c r="L376" s="2876"/>
      <c r="M376" s="18"/>
      <c r="N376" s="18"/>
    </row>
    <row r="377" spans="6:14" ht="12.75">
      <c r="F377" s="571"/>
      <c r="G377" s="18"/>
      <c r="I377" s="569"/>
      <c r="J377" s="569"/>
      <c r="L377" s="2876"/>
      <c r="M377" s="18"/>
      <c r="N377" s="18"/>
    </row>
    <row r="378" spans="6:14" ht="12.75">
      <c r="F378" s="571"/>
      <c r="G378" s="18"/>
      <c r="I378" s="569"/>
      <c r="J378" s="569"/>
      <c r="L378" s="2876"/>
      <c r="M378" s="18"/>
      <c r="N378" s="18"/>
    </row>
    <row r="379" spans="6:14" ht="12.75">
      <c r="F379" s="571"/>
      <c r="G379" s="18"/>
      <c r="I379" s="569"/>
      <c r="J379" s="569"/>
      <c r="L379" s="2876"/>
      <c r="M379" s="18"/>
      <c r="N379" s="18"/>
    </row>
    <row r="380" spans="6:14" ht="12.75">
      <c r="F380" s="571"/>
      <c r="G380" s="18"/>
      <c r="I380" s="569"/>
      <c r="J380" s="569"/>
      <c r="L380" s="2876"/>
      <c r="M380" s="18"/>
      <c r="N380" s="18"/>
    </row>
    <row r="381" spans="6:14" ht="12.75">
      <c r="F381" s="571"/>
      <c r="G381" s="18"/>
      <c r="I381" s="569"/>
      <c r="J381" s="569"/>
      <c r="L381" s="2876"/>
      <c r="M381" s="18"/>
      <c r="N381" s="18"/>
    </row>
    <row r="382" spans="6:14" ht="12.75">
      <c r="F382" s="571"/>
      <c r="G382" s="18"/>
      <c r="I382" s="569"/>
      <c r="J382" s="569"/>
      <c r="L382" s="2876"/>
      <c r="M382" s="18"/>
      <c r="N382" s="18"/>
    </row>
    <row r="383" spans="6:14" ht="12.75">
      <c r="F383" s="571"/>
      <c r="G383" s="18"/>
      <c r="I383" s="569"/>
      <c r="J383" s="569"/>
      <c r="L383" s="2876"/>
      <c r="M383" s="18"/>
      <c r="N383" s="18"/>
    </row>
    <row r="384" spans="6:14" ht="12.75">
      <c r="F384" s="571"/>
      <c r="G384" s="18"/>
      <c r="I384" s="569"/>
      <c r="J384" s="569"/>
      <c r="L384" s="2876"/>
      <c r="M384" s="18"/>
      <c r="N384" s="18"/>
    </row>
    <row r="385" spans="6:14" ht="12.75">
      <c r="F385" s="571"/>
      <c r="G385" s="18"/>
      <c r="I385" s="569"/>
      <c r="J385" s="569"/>
      <c r="L385" s="2876"/>
      <c r="M385" s="18"/>
      <c r="N385" s="18"/>
    </row>
    <row r="386" spans="6:14" ht="12.75">
      <c r="F386" s="571"/>
      <c r="G386" s="18"/>
      <c r="I386" s="569"/>
      <c r="J386" s="569"/>
      <c r="L386" s="2876"/>
      <c r="M386" s="18"/>
      <c r="N386" s="18"/>
    </row>
    <row r="387" spans="6:14" ht="12.75">
      <c r="F387" s="571"/>
      <c r="G387" s="18"/>
      <c r="I387" s="569"/>
      <c r="J387" s="569"/>
      <c r="L387" s="2876"/>
      <c r="M387" s="18"/>
      <c r="N387" s="18"/>
    </row>
    <row r="388" spans="6:14" ht="12.75">
      <c r="F388" s="571"/>
      <c r="G388" s="18"/>
      <c r="I388" s="569"/>
      <c r="J388" s="569"/>
      <c r="L388" s="2876"/>
      <c r="M388" s="18"/>
      <c r="N388" s="18"/>
    </row>
    <row r="389" spans="6:14" ht="12.75">
      <c r="F389" s="571"/>
      <c r="G389" s="18"/>
      <c r="I389" s="569"/>
      <c r="J389" s="569"/>
      <c r="L389" s="2876"/>
      <c r="M389" s="18"/>
      <c r="N389" s="18"/>
    </row>
    <row r="390" spans="6:14" ht="12.75">
      <c r="F390" s="571"/>
      <c r="G390" s="18"/>
      <c r="I390" s="569"/>
      <c r="J390" s="569"/>
      <c r="L390" s="2876"/>
      <c r="M390" s="18"/>
      <c r="N390" s="18"/>
    </row>
    <row r="391" spans="6:14" ht="12.75">
      <c r="F391" s="571"/>
      <c r="G391" s="18"/>
      <c r="I391" s="569"/>
      <c r="J391" s="569"/>
      <c r="L391" s="2876"/>
      <c r="M391" s="18"/>
      <c r="N391" s="18"/>
    </row>
    <row r="392" spans="6:14" ht="12.75">
      <c r="F392" s="571"/>
      <c r="G392" s="18"/>
      <c r="I392" s="569"/>
      <c r="J392" s="569"/>
      <c r="L392" s="2876"/>
      <c r="M392" s="18"/>
      <c r="N392" s="18"/>
    </row>
    <row r="393" spans="6:14" ht="12.75">
      <c r="F393" s="571"/>
      <c r="G393" s="18"/>
      <c r="I393" s="569"/>
      <c r="J393" s="569"/>
      <c r="L393" s="2876"/>
      <c r="M393" s="18"/>
      <c r="N393" s="18"/>
    </row>
    <row r="394" spans="6:14" ht="12.75">
      <c r="F394" s="571"/>
      <c r="G394" s="18"/>
      <c r="I394" s="569"/>
      <c r="J394" s="569"/>
      <c r="L394" s="2876"/>
      <c r="M394" s="18"/>
      <c r="N394" s="18"/>
    </row>
    <row r="395" spans="6:14" ht="12.75">
      <c r="F395" s="571"/>
      <c r="G395" s="18"/>
      <c r="I395" s="569"/>
      <c r="J395" s="569"/>
      <c r="L395" s="2876"/>
      <c r="M395" s="18"/>
      <c r="N395" s="18"/>
    </row>
    <row r="396" spans="6:14" ht="12.75">
      <c r="F396" s="571"/>
      <c r="G396" s="18"/>
      <c r="I396" s="569"/>
      <c r="J396" s="569"/>
      <c r="L396" s="2876"/>
      <c r="M396" s="18"/>
      <c r="N396" s="18"/>
    </row>
    <row r="397" spans="6:14" ht="12.75">
      <c r="F397" s="571"/>
      <c r="G397" s="18"/>
      <c r="I397" s="569"/>
      <c r="J397" s="569"/>
      <c r="L397" s="2876"/>
      <c r="M397" s="18"/>
      <c r="N397" s="18"/>
    </row>
    <row r="398" spans="6:14" ht="12.75">
      <c r="F398" s="571"/>
      <c r="G398" s="18"/>
      <c r="I398" s="569"/>
      <c r="J398" s="569"/>
      <c r="L398" s="2876"/>
      <c r="M398" s="18"/>
      <c r="N398" s="18"/>
    </row>
    <row r="399" spans="6:14" ht="12.75">
      <c r="F399" s="571"/>
      <c r="G399" s="18"/>
      <c r="I399" s="569"/>
      <c r="J399" s="569"/>
      <c r="L399" s="2876"/>
      <c r="M399" s="18"/>
      <c r="N399" s="18"/>
    </row>
    <row r="400" spans="6:14" ht="12.75">
      <c r="F400" s="571"/>
      <c r="G400" s="18"/>
      <c r="I400" s="569"/>
      <c r="J400" s="569"/>
      <c r="L400" s="2876"/>
      <c r="M400" s="18"/>
      <c r="N400" s="18"/>
    </row>
    <row r="401" spans="6:14" ht="12.75">
      <c r="F401" s="571"/>
      <c r="G401" s="18"/>
      <c r="I401" s="569"/>
      <c r="J401" s="569"/>
      <c r="L401" s="2876"/>
      <c r="M401" s="18"/>
      <c r="N401" s="18"/>
    </row>
    <row r="402" spans="6:14" ht="12.75">
      <c r="F402" s="571"/>
      <c r="G402" s="18"/>
      <c r="I402" s="569"/>
      <c r="J402" s="569"/>
      <c r="L402" s="2876"/>
      <c r="M402" s="18"/>
      <c r="N402" s="18"/>
    </row>
    <row r="403" spans="6:14" ht="12.75">
      <c r="F403" s="571"/>
      <c r="G403" s="18"/>
      <c r="I403" s="569"/>
      <c r="J403" s="569"/>
      <c r="L403" s="2876"/>
      <c r="M403" s="18"/>
      <c r="N403" s="18"/>
    </row>
    <row r="404" spans="6:14" ht="12.75">
      <c r="F404" s="571"/>
      <c r="G404" s="18"/>
      <c r="I404" s="569"/>
      <c r="J404" s="569"/>
      <c r="L404" s="2876"/>
      <c r="M404" s="18"/>
      <c r="N404" s="18"/>
    </row>
    <row r="405" spans="6:14" ht="12.75">
      <c r="F405" s="571"/>
      <c r="G405" s="18"/>
      <c r="I405" s="569"/>
      <c r="J405" s="569"/>
      <c r="L405" s="2876"/>
      <c r="M405" s="18"/>
      <c r="N405" s="18"/>
    </row>
    <row r="406" spans="6:14" ht="12.75">
      <c r="F406" s="571"/>
      <c r="G406" s="18"/>
      <c r="I406" s="569"/>
      <c r="J406" s="569"/>
      <c r="L406" s="2876"/>
      <c r="M406" s="18"/>
      <c r="N406" s="18"/>
    </row>
    <row r="407" spans="6:14" ht="12.75">
      <c r="F407" s="571"/>
      <c r="G407" s="18"/>
      <c r="I407" s="569"/>
      <c r="J407" s="569"/>
      <c r="L407" s="2876"/>
      <c r="M407" s="18"/>
      <c r="N407" s="18"/>
    </row>
    <row r="408" spans="6:14" ht="12.75">
      <c r="F408" s="571"/>
      <c r="G408" s="18"/>
      <c r="I408" s="569"/>
      <c r="J408" s="569"/>
      <c r="L408" s="2876"/>
      <c r="M408" s="18"/>
      <c r="N408" s="18"/>
    </row>
    <row r="409" spans="6:14" ht="12.75">
      <c r="F409" s="571"/>
      <c r="G409" s="18"/>
      <c r="I409" s="569"/>
      <c r="J409" s="569"/>
      <c r="L409" s="2876"/>
      <c r="M409" s="18"/>
      <c r="N409" s="18"/>
    </row>
    <row r="410" spans="6:14" ht="12.75">
      <c r="F410" s="571"/>
      <c r="G410" s="18"/>
      <c r="I410" s="569"/>
      <c r="J410" s="569"/>
      <c r="L410" s="2876"/>
      <c r="M410" s="18"/>
      <c r="N410" s="18"/>
    </row>
    <row r="411" spans="6:14" ht="12.75">
      <c r="F411" s="571"/>
      <c r="G411" s="18"/>
      <c r="I411" s="569"/>
      <c r="J411" s="569"/>
      <c r="L411" s="2876"/>
      <c r="M411" s="18"/>
      <c r="N411" s="18"/>
    </row>
    <row r="412" spans="6:14" ht="12.75">
      <c r="F412" s="571"/>
      <c r="G412" s="18"/>
      <c r="I412" s="569"/>
      <c r="J412" s="569"/>
      <c r="L412" s="2876"/>
      <c r="M412" s="18"/>
      <c r="N412" s="18"/>
    </row>
    <row r="413" spans="6:14" ht="12.75">
      <c r="F413" s="571"/>
      <c r="G413" s="18"/>
      <c r="I413" s="569"/>
      <c r="J413" s="569"/>
      <c r="L413" s="2876"/>
      <c r="M413" s="18"/>
      <c r="N413" s="18"/>
    </row>
    <row r="414" spans="6:14" ht="12.75">
      <c r="F414" s="571"/>
      <c r="G414" s="18"/>
      <c r="I414" s="569"/>
      <c r="J414" s="569"/>
      <c r="L414" s="2876"/>
      <c r="M414" s="18"/>
      <c r="N414" s="18"/>
    </row>
    <row r="415" spans="6:14" ht="12.75">
      <c r="F415" s="571"/>
      <c r="G415" s="18"/>
      <c r="I415" s="569"/>
      <c r="J415" s="569"/>
      <c r="L415" s="2876"/>
      <c r="M415" s="18"/>
      <c r="N415" s="18"/>
    </row>
    <row r="416" spans="6:14" ht="12.75">
      <c r="F416" s="571"/>
      <c r="G416" s="18"/>
      <c r="I416" s="569"/>
      <c r="J416" s="569"/>
      <c r="L416" s="2876"/>
      <c r="M416" s="18"/>
      <c r="N416" s="18"/>
    </row>
    <row r="417" spans="6:14" ht="12.75">
      <c r="F417" s="571"/>
      <c r="G417" s="18"/>
      <c r="I417" s="569"/>
      <c r="J417" s="569"/>
      <c r="L417" s="2876"/>
      <c r="M417" s="18"/>
      <c r="N417" s="18"/>
    </row>
    <row r="418" spans="6:14" ht="12.75">
      <c r="F418" s="571"/>
      <c r="G418" s="18"/>
      <c r="I418" s="569"/>
      <c r="J418" s="569"/>
      <c r="L418" s="2876"/>
      <c r="M418" s="18"/>
      <c r="N418" s="18"/>
    </row>
    <row r="419" spans="6:14" ht="12.75">
      <c r="F419" s="571"/>
      <c r="G419" s="18"/>
      <c r="I419" s="569"/>
      <c r="J419" s="569"/>
      <c r="L419" s="2876"/>
      <c r="M419" s="18"/>
      <c r="N419" s="18"/>
    </row>
    <row r="420" spans="6:14" ht="12.75">
      <c r="F420" s="571"/>
      <c r="G420" s="18"/>
      <c r="I420" s="569"/>
      <c r="J420" s="569"/>
      <c r="L420" s="2876"/>
      <c r="M420" s="18"/>
      <c r="N420" s="18"/>
    </row>
    <row r="421" spans="6:14" ht="12.75">
      <c r="F421" s="571"/>
      <c r="G421" s="18"/>
      <c r="I421" s="569"/>
      <c r="J421" s="569"/>
      <c r="L421" s="2876"/>
      <c r="M421" s="18"/>
      <c r="N421" s="18"/>
    </row>
    <row r="422" spans="6:14" ht="12.75">
      <c r="F422" s="571"/>
      <c r="G422" s="18"/>
      <c r="I422" s="569"/>
      <c r="J422" s="569"/>
      <c r="L422" s="2876"/>
      <c r="M422" s="18"/>
      <c r="N422" s="18"/>
    </row>
    <row r="423" spans="6:14" ht="12.75">
      <c r="F423" s="571"/>
      <c r="G423" s="18"/>
      <c r="I423" s="569"/>
      <c r="J423" s="569"/>
      <c r="L423" s="2876"/>
      <c r="M423" s="18"/>
      <c r="N423" s="18"/>
    </row>
    <row r="424" spans="6:14" ht="12.75">
      <c r="F424" s="571"/>
      <c r="G424" s="18"/>
      <c r="I424" s="569"/>
      <c r="J424" s="569"/>
      <c r="L424" s="2876"/>
      <c r="M424" s="18"/>
      <c r="N424" s="18"/>
    </row>
    <row r="425" spans="6:14" ht="12.75">
      <c r="F425" s="571"/>
      <c r="G425" s="18"/>
      <c r="I425" s="569"/>
      <c r="J425" s="569"/>
      <c r="L425" s="2876"/>
      <c r="M425" s="18"/>
      <c r="N425" s="18"/>
    </row>
    <row r="426" spans="6:14" ht="12.75">
      <c r="F426" s="571"/>
      <c r="G426" s="18"/>
      <c r="I426" s="569"/>
      <c r="J426" s="569"/>
      <c r="L426" s="2876"/>
      <c r="M426" s="18"/>
      <c r="N426" s="18"/>
    </row>
    <row r="427" spans="6:14" ht="12.75">
      <c r="F427" s="571"/>
      <c r="G427" s="18"/>
      <c r="I427" s="569"/>
      <c r="J427" s="569"/>
      <c r="L427" s="2876"/>
      <c r="M427" s="18"/>
      <c r="N427" s="18"/>
    </row>
    <row r="428" spans="6:14" ht="12.75">
      <c r="F428" s="571"/>
      <c r="G428" s="18"/>
      <c r="I428" s="569"/>
      <c r="J428" s="569"/>
      <c r="L428" s="2876"/>
      <c r="M428" s="18"/>
      <c r="N428" s="18"/>
    </row>
    <row r="429" spans="6:14" ht="12.75">
      <c r="F429" s="571"/>
      <c r="G429" s="18"/>
      <c r="I429" s="569"/>
      <c r="J429" s="569"/>
      <c r="L429" s="2876"/>
      <c r="M429" s="18"/>
      <c r="N429" s="18"/>
    </row>
    <row r="430" spans="6:14" ht="12.75">
      <c r="F430" s="571"/>
      <c r="G430" s="18"/>
      <c r="I430" s="569"/>
      <c r="J430" s="569"/>
      <c r="L430" s="2876"/>
      <c r="M430" s="18"/>
      <c r="N430" s="18"/>
    </row>
    <row r="431" spans="6:14" ht="12.75">
      <c r="F431" s="571"/>
      <c r="G431" s="18"/>
      <c r="I431" s="569"/>
      <c r="J431" s="569"/>
      <c r="L431" s="2876"/>
      <c r="M431" s="18"/>
      <c r="N431" s="18"/>
    </row>
    <row r="432" spans="6:14" ht="12.75">
      <c r="F432" s="571"/>
      <c r="G432" s="18"/>
      <c r="I432" s="569"/>
      <c r="J432" s="569"/>
      <c r="L432" s="2876"/>
      <c r="M432" s="18"/>
      <c r="N432" s="18"/>
    </row>
    <row r="433" spans="6:14" ht="12.75">
      <c r="F433" s="571"/>
      <c r="G433" s="18"/>
      <c r="I433" s="569"/>
      <c r="J433" s="569"/>
      <c r="L433" s="2876"/>
      <c r="M433" s="18"/>
      <c r="N433" s="18"/>
    </row>
    <row r="434" spans="6:14" ht="12.75">
      <c r="F434" s="571"/>
      <c r="G434" s="18"/>
      <c r="I434" s="569"/>
      <c r="J434" s="569"/>
      <c r="L434" s="2876"/>
      <c r="M434" s="18"/>
      <c r="N434" s="18"/>
    </row>
    <row r="435" spans="6:14" ht="12.75">
      <c r="F435" s="571"/>
      <c r="G435" s="18"/>
      <c r="I435" s="569"/>
      <c r="J435" s="569"/>
      <c r="L435" s="2876"/>
      <c r="M435" s="18"/>
      <c r="N435" s="18"/>
    </row>
    <row r="436" spans="6:14" ht="12.75">
      <c r="F436" s="571"/>
      <c r="G436" s="18"/>
      <c r="I436" s="569"/>
      <c r="J436" s="569"/>
      <c r="L436" s="2876"/>
      <c r="M436" s="18"/>
      <c r="N436" s="18"/>
    </row>
    <row r="437" spans="6:14" ht="12.75">
      <c r="F437" s="571"/>
      <c r="G437" s="18"/>
      <c r="I437" s="569"/>
      <c r="J437" s="569"/>
      <c r="L437" s="2876"/>
      <c r="M437" s="18"/>
      <c r="N437" s="18"/>
    </row>
    <row r="438" spans="6:14" ht="12.75">
      <c r="F438" s="571"/>
      <c r="G438" s="18"/>
      <c r="I438" s="569"/>
      <c r="J438" s="569"/>
      <c r="L438" s="2876"/>
      <c r="M438" s="18"/>
      <c r="N438" s="18"/>
    </row>
    <row r="439" spans="6:14" ht="12.75">
      <c r="F439" s="571"/>
      <c r="G439" s="18"/>
      <c r="I439" s="569"/>
      <c r="J439" s="569"/>
      <c r="L439" s="2876"/>
      <c r="M439" s="18"/>
      <c r="N439" s="18"/>
    </row>
    <row r="440" spans="6:14" ht="12.75">
      <c r="F440" s="571"/>
      <c r="G440" s="18"/>
      <c r="I440" s="569"/>
      <c r="J440" s="569"/>
      <c r="L440" s="2876"/>
      <c r="M440" s="18"/>
      <c r="N440" s="18"/>
    </row>
    <row r="441" spans="6:14" ht="12.75">
      <c r="F441" s="571"/>
      <c r="G441" s="18"/>
      <c r="I441" s="569"/>
      <c r="J441" s="569"/>
      <c r="L441" s="2876"/>
      <c r="M441" s="18"/>
      <c r="N441" s="18"/>
    </row>
    <row r="442" spans="6:14" ht="12.75">
      <c r="F442" s="571"/>
      <c r="G442" s="18"/>
      <c r="I442" s="569"/>
      <c r="J442" s="569"/>
      <c r="L442" s="2876"/>
      <c r="M442" s="18"/>
      <c r="N442" s="18"/>
    </row>
    <row r="443" spans="6:14" ht="12.75">
      <c r="F443" s="571"/>
      <c r="G443" s="18"/>
      <c r="I443" s="569"/>
      <c r="J443" s="569"/>
      <c r="L443" s="2876"/>
      <c r="M443" s="18"/>
      <c r="N443" s="18"/>
    </row>
    <row r="444" spans="6:14" ht="12.75">
      <c r="F444" s="571"/>
      <c r="G444" s="18"/>
      <c r="I444" s="569"/>
      <c r="J444" s="569"/>
      <c r="L444" s="2876"/>
      <c r="M444" s="18"/>
      <c r="N444" s="18"/>
    </row>
    <row r="445" spans="6:14" ht="12.75">
      <c r="F445" s="571"/>
      <c r="G445" s="18"/>
      <c r="I445" s="569"/>
      <c r="J445" s="569"/>
      <c r="L445" s="2876"/>
      <c r="M445" s="18"/>
      <c r="N445" s="18"/>
    </row>
    <row r="446" spans="6:14" ht="12.75">
      <c r="F446" s="571"/>
      <c r="G446" s="18"/>
      <c r="I446" s="569"/>
      <c r="J446" s="569"/>
      <c r="L446" s="2876"/>
      <c r="M446" s="18"/>
      <c r="N446" s="18"/>
    </row>
    <row r="447" spans="6:14" ht="12.75">
      <c r="F447" s="571"/>
      <c r="G447" s="18"/>
      <c r="I447" s="569"/>
      <c r="J447" s="569"/>
      <c r="L447" s="2876"/>
      <c r="M447" s="18"/>
      <c r="N447" s="18"/>
    </row>
    <row r="448" spans="6:14" ht="12.75">
      <c r="F448" s="571"/>
      <c r="G448" s="18"/>
      <c r="I448" s="569"/>
      <c r="J448" s="569"/>
      <c r="L448" s="2876"/>
      <c r="M448" s="18"/>
      <c r="N448" s="18"/>
    </row>
    <row r="449" spans="6:14" ht="12.75">
      <c r="F449" s="571"/>
      <c r="G449" s="18"/>
      <c r="I449" s="569"/>
      <c r="J449" s="569"/>
      <c r="L449" s="2876"/>
      <c r="M449" s="18"/>
      <c r="N449" s="18"/>
    </row>
    <row r="450" spans="6:14" ht="12.75">
      <c r="F450" s="571"/>
      <c r="G450" s="18"/>
      <c r="I450" s="569"/>
      <c r="J450" s="569"/>
      <c r="L450" s="2876"/>
      <c r="M450" s="18"/>
      <c r="N450" s="18"/>
    </row>
    <row r="451" spans="6:14" ht="12.75">
      <c r="F451" s="571"/>
      <c r="G451" s="18"/>
      <c r="I451" s="569"/>
      <c r="J451" s="569"/>
      <c r="L451" s="2876"/>
      <c r="M451" s="18"/>
      <c r="N451" s="18"/>
    </row>
    <row r="452" spans="6:14" ht="12.75">
      <c r="F452" s="571"/>
      <c r="G452" s="18"/>
      <c r="I452" s="569"/>
      <c r="J452" s="569"/>
      <c r="L452" s="2876"/>
      <c r="M452" s="18"/>
      <c r="N452" s="18"/>
    </row>
    <row r="453" spans="6:14" ht="12.75">
      <c r="F453" s="571"/>
      <c r="G453" s="18"/>
      <c r="I453" s="569"/>
      <c r="J453" s="569"/>
      <c r="L453" s="2876"/>
      <c r="M453" s="18"/>
      <c r="N453" s="18"/>
    </row>
    <row r="454" spans="6:14" ht="12.75">
      <c r="F454" s="571"/>
      <c r="G454" s="18"/>
      <c r="I454" s="569"/>
      <c r="J454" s="569"/>
      <c r="L454" s="2876"/>
      <c r="M454" s="18"/>
      <c r="N454" s="18"/>
    </row>
    <row r="455" spans="6:14" ht="12.75">
      <c r="F455" s="571"/>
      <c r="G455" s="18"/>
      <c r="I455" s="569"/>
      <c r="J455" s="569"/>
      <c r="L455" s="2876"/>
      <c r="M455" s="18"/>
      <c r="N455" s="18"/>
    </row>
    <row r="456" spans="6:14" ht="12.75">
      <c r="F456" s="571"/>
      <c r="G456" s="18"/>
      <c r="I456" s="569"/>
      <c r="J456" s="569"/>
      <c r="L456" s="2876"/>
      <c r="M456" s="18"/>
      <c r="N456" s="18"/>
    </row>
    <row r="457" spans="6:14" ht="12.75">
      <c r="F457" s="571"/>
      <c r="G457" s="18"/>
      <c r="I457" s="569"/>
      <c r="J457" s="569"/>
      <c r="L457" s="2876"/>
      <c r="M457" s="18"/>
      <c r="N457" s="18"/>
    </row>
    <row r="458" spans="6:14" ht="12.75">
      <c r="F458" s="571"/>
      <c r="G458" s="18"/>
      <c r="I458" s="569"/>
      <c r="J458" s="569"/>
      <c r="L458" s="2876"/>
      <c r="M458" s="18"/>
      <c r="N458" s="18"/>
    </row>
    <row r="459" spans="6:14" ht="12.75">
      <c r="F459" s="571"/>
      <c r="G459" s="18"/>
      <c r="I459" s="569"/>
      <c r="J459" s="569"/>
      <c r="L459" s="2876"/>
      <c r="M459" s="18"/>
      <c r="N459" s="18"/>
    </row>
    <row r="460" spans="6:14" ht="12.75">
      <c r="F460" s="571"/>
      <c r="G460" s="18"/>
      <c r="I460" s="569"/>
      <c r="J460" s="569"/>
      <c r="L460" s="2876"/>
      <c r="M460" s="18"/>
      <c r="N460" s="18"/>
    </row>
    <row r="461" spans="6:14" ht="12.75">
      <c r="F461" s="571"/>
      <c r="G461" s="18"/>
      <c r="I461" s="569"/>
      <c r="J461" s="569"/>
      <c r="L461" s="2876"/>
      <c r="M461" s="18"/>
      <c r="N461" s="18"/>
    </row>
    <row r="462" spans="6:14" ht="12.75">
      <c r="F462" s="571"/>
      <c r="G462" s="18"/>
      <c r="I462" s="569"/>
      <c r="J462" s="569"/>
      <c r="L462" s="2876"/>
      <c r="M462" s="18"/>
      <c r="N462" s="18"/>
    </row>
    <row r="463" spans="6:14" ht="12.75">
      <c r="F463" s="571"/>
      <c r="G463" s="18"/>
      <c r="I463" s="569"/>
      <c r="J463" s="569"/>
      <c r="L463" s="2876"/>
      <c r="M463" s="18"/>
      <c r="N463" s="18"/>
    </row>
    <row r="464" spans="6:14" ht="12.75">
      <c r="F464" s="571"/>
      <c r="G464" s="18"/>
      <c r="I464" s="569"/>
      <c r="J464" s="569"/>
      <c r="L464" s="2876"/>
      <c r="M464" s="18"/>
      <c r="N464" s="18"/>
    </row>
    <row r="465" spans="6:14" ht="12.75">
      <c r="F465" s="571"/>
      <c r="G465" s="18"/>
      <c r="I465" s="569"/>
      <c r="J465" s="569"/>
      <c r="L465" s="2876"/>
      <c r="M465" s="18"/>
      <c r="N465" s="18"/>
    </row>
    <row r="466" spans="6:14" ht="12.75">
      <c r="F466" s="571"/>
      <c r="G466" s="18"/>
      <c r="I466" s="569"/>
      <c r="J466" s="569"/>
      <c r="L466" s="2876"/>
      <c r="M466" s="18"/>
      <c r="N466" s="18"/>
    </row>
    <row r="467" spans="6:14" ht="12.75">
      <c r="F467" s="571"/>
      <c r="G467" s="18"/>
      <c r="I467" s="569"/>
      <c r="J467" s="569"/>
      <c r="L467" s="2876"/>
      <c r="M467" s="18"/>
      <c r="N467" s="18"/>
    </row>
    <row r="468" spans="6:14" ht="12.75">
      <c r="F468" s="571"/>
      <c r="G468" s="18"/>
      <c r="I468" s="569"/>
      <c r="J468" s="569"/>
      <c r="L468" s="2876"/>
      <c r="M468" s="18"/>
      <c r="N468" s="18"/>
    </row>
    <row r="469" spans="6:14" ht="12.75">
      <c r="F469" s="571"/>
      <c r="G469" s="18"/>
      <c r="I469" s="569"/>
      <c r="J469" s="569"/>
      <c r="L469" s="2876"/>
      <c r="M469" s="18"/>
      <c r="N469" s="18"/>
    </row>
    <row r="470" spans="6:14" ht="12.75">
      <c r="F470" s="571"/>
      <c r="G470" s="18"/>
      <c r="I470" s="569"/>
      <c r="J470" s="569"/>
      <c r="L470" s="2876"/>
      <c r="M470" s="18"/>
      <c r="N470" s="18"/>
    </row>
    <row r="471" spans="6:14" ht="12.75">
      <c r="F471" s="571"/>
      <c r="G471" s="18"/>
      <c r="I471" s="569"/>
      <c r="J471" s="569"/>
      <c r="L471" s="2876"/>
      <c r="M471" s="18"/>
      <c r="N471" s="18"/>
    </row>
  </sheetData>
  <autoFilter ref="A5:T299"/>
  <mergeCells count="624">
    <mergeCell ref="A141:A145"/>
    <mergeCell ref="B141:B145"/>
    <mergeCell ref="C141:C145"/>
    <mergeCell ref="D141:D145"/>
    <mergeCell ref="G141:G145"/>
    <mergeCell ref="I141:I145"/>
    <mergeCell ref="P141:P145"/>
    <mergeCell ref="Q141:Q145"/>
    <mergeCell ref="R141:R145"/>
    <mergeCell ref="J141:J145"/>
    <mergeCell ref="K141:K145"/>
    <mergeCell ref="L141:L145"/>
    <mergeCell ref="M141:M145"/>
    <mergeCell ref="N141:N145"/>
    <mergeCell ref="R135:R137"/>
    <mergeCell ref="S135:S137"/>
    <mergeCell ref="T135:T137"/>
    <mergeCell ref="J135:J137"/>
    <mergeCell ref="K135:K137"/>
    <mergeCell ref="L135:L137"/>
    <mergeCell ref="M135:M137"/>
    <mergeCell ref="N135:N137"/>
    <mergeCell ref="O141:O145"/>
    <mergeCell ref="S141:S145"/>
    <mergeCell ref="T141:T145"/>
    <mergeCell ref="O135:O137"/>
    <mergeCell ref="A135:A137"/>
    <mergeCell ref="B135:B137"/>
    <mergeCell ref="C135:C137"/>
    <mergeCell ref="D135:D137"/>
    <mergeCell ref="G135:G137"/>
    <mergeCell ref="I135:I137"/>
    <mergeCell ref="P135:P137"/>
    <mergeCell ref="Q135:Q137"/>
    <mergeCell ref="R55:R64"/>
    <mergeCell ref="S55:S64"/>
    <mergeCell ref="T55:T64"/>
    <mergeCell ref="B55:B64"/>
    <mergeCell ref="C55:C64"/>
    <mergeCell ref="D55:D64"/>
    <mergeCell ref="G55:G64"/>
    <mergeCell ref="I55:I64"/>
    <mergeCell ref="J55:J64"/>
    <mergeCell ref="K55:K64"/>
    <mergeCell ref="L55:L64"/>
    <mergeCell ref="M55:M64"/>
    <mergeCell ref="N55:N64"/>
    <mergeCell ref="P38:P48"/>
    <mergeCell ref="Q38:Q48"/>
    <mergeCell ref="Q55:Q64"/>
    <mergeCell ref="N51:N53"/>
    <mergeCell ref="M51:M53"/>
    <mergeCell ref="A218:A219"/>
    <mergeCell ref="D218:D219"/>
    <mergeCell ref="C218:C219"/>
    <mergeCell ref="B218:B219"/>
    <mergeCell ref="D209:D210"/>
    <mergeCell ref="C209:C210"/>
    <mergeCell ref="B209:B210"/>
    <mergeCell ref="A209:A210"/>
    <mergeCell ref="A215:A217"/>
    <mergeCell ref="B215:B217"/>
    <mergeCell ref="N218:N219"/>
    <mergeCell ref="M218:M219"/>
    <mergeCell ref="L218:L219"/>
    <mergeCell ref="K218:K219"/>
    <mergeCell ref="J218:J219"/>
    <mergeCell ref="A203:A204"/>
    <mergeCell ref="R38:R48"/>
    <mergeCell ref="S38:S48"/>
    <mergeCell ref="T38:T48"/>
    <mergeCell ref="J38:J48"/>
    <mergeCell ref="K38:K48"/>
    <mergeCell ref="L38:L48"/>
    <mergeCell ref="M38:M48"/>
    <mergeCell ref="N38:N48"/>
    <mergeCell ref="O38:O48"/>
    <mergeCell ref="L21:L37"/>
    <mergeCell ref="M21:M37"/>
    <mergeCell ref="N21:N37"/>
    <mergeCell ref="O21:O37"/>
    <mergeCell ref="P21:P37"/>
    <mergeCell ref="Q21:Q37"/>
    <mergeCell ref="R21:R37"/>
    <mergeCell ref="S21:S37"/>
    <mergeCell ref="T21:T37"/>
    <mergeCell ref="L10:L13"/>
    <mergeCell ref="M10:M13"/>
    <mergeCell ref="N10:N13"/>
    <mergeCell ref="O10:O13"/>
    <mergeCell ref="P10:P13"/>
    <mergeCell ref="Q10:Q13"/>
    <mergeCell ref="R10:R13"/>
    <mergeCell ref="S10:S13"/>
    <mergeCell ref="T10:T13"/>
    <mergeCell ref="A299:E299"/>
    <mergeCell ref="A10:A13"/>
    <mergeCell ref="B10:B13"/>
    <mergeCell ref="C10:C13"/>
    <mergeCell ref="D10:D13"/>
    <mergeCell ref="G10:G13"/>
    <mergeCell ref="I10:I13"/>
    <mergeCell ref="J10:J13"/>
    <mergeCell ref="K10:K13"/>
    <mergeCell ref="A21:A37"/>
    <mergeCell ref="B21:B37"/>
    <mergeCell ref="C21:C37"/>
    <mergeCell ref="D21:D37"/>
    <mergeCell ref="G21:G37"/>
    <mergeCell ref="I21:I37"/>
    <mergeCell ref="J21:J37"/>
    <mergeCell ref="K21:K37"/>
    <mergeCell ref="A38:A48"/>
    <mergeCell ref="B38:B48"/>
    <mergeCell ref="C38:C48"/>
    <mergeCell ref="D38:D48"/>
    <mergeCell ref="G38:G48"/>
    <mergeCell ref="I38:I48"/>
    <mergeCell ref="D203:D204"/>
    <mergeCell ref="A1:T1"/>
    <mergeCell ref="E2:N2"/>
    <mergeCell ref="A3:A4"/>
    <mergeCell ref="B3:B4"/>
    <mergeCell ref="C3:C4"/>
    <mergeCell ref="D3:E3"/>
    <mergeCell ref="F3:F4"/>
    <mergeCell ref="G3:G4"/>
    <mergeCell ref="H3:H4"/>
    <mergeCell ref="M3:N3"/>
    <mergeCell ref="O3:T3"/>
    <mergeCell ref="A81:A86"/>
    <mergeCell ref="B81:B86"/>
    <mergeCell ref="C81:C86"/>
    <mergeCell ref="D81:D86"/>
    <mergeCell ref="G81:G86"/>
    <mergeCell ref="O65:O74"/>
    <mergeCell ref="N65:N74"/>
    <mergeCell ref="M65:M74"/>
    <mergeCell ref="A65:A74"/>
    <mergeCell ref="B65:B74"/>
    <mergeCell ref="C65:C74"/>
    <mergeCell ref="D65:D74"/>
    <mergeCell ref="O81:O86"/>
    <mergeCell ref="P81:P86"/>
    <mergeCell ref="Q81:Q86"/>
    <mergeCell ref="R81:R86"/>
    <mergeCell ref="S81:S86"/>
    <mergeCell ref="T81:T86"/>
    <mergeCell ref="I81:I86"/>
    <mergeCell ref="J81:J86"/>
    <mergeCell ref="K81:K86"/>
    <mergeCell ref="M81:M86"/>
    <mergeCell ref="N81:N86"/>
    <mergeCell ref="L81:L86"/>
    <mergeCell ref="P91:P99"/>
    <mergeCell ref="Q91:Q99"/>
    <mergeCell ref="R91:R99"/>
    <mergeCell ref="S91:S99"/>
    <mergeCell ref="T91:T99"/>
    <mergeCell ref="A107:A114"/>
    <mergeCell ref="B107:B114"/>
    <mergeCell ref="C107:C114"/>
    <mergeCell ref="D107:D114"/>
    <mergeCell ref="G107:G114"/>
    <mergeCell ref="J91:J99"/>
    <mergeCell ref="K91:K99"/>
    <mergeCell ref="L91:L99"/>
    <mergeCell ref="M91:M99"/>
    <mergeCell ref="N91:N99"/>
    <mergeCell ref="O91:O99"/>
    <mergeCell ref="A91:A99"/>
    <mergeCell ref="B91:B99"/>
    <mergeCell ref="C91:C99"/>
    <mergeCell ref="D91:D99"/>
    <mergeCell ref="G91:G99"/>
    <mergeCell ref="I91:I99"/>
    <mergeCell ref="O107:O114"/>
    <mergeCell ref="P107:P114"/>
    <mergeCell ref="Q107:Q114"/>
    <mergeCell ref="R107:R114"/>
    <mergeCell ref="S107:S114"/>
    <mergeCell ref="T107:T114"/>
    <mergeCell ref="I107:I114"/>
    <mergeCell ref="J107:J114"/>
    <mergeCell ref="K107:K114"/>
    <mergeCell ref="L107:L114"/>
    <mergeCell ref="M107:M114"/>
    <mergeCell ref="N107:N114"/>
    <mergeCell ref="P116:P118"/>
    <mergeCell ref="Q116:Q118"/>
    <mergeCell ref="R116:R118"/>
    <mergeCell ref="S116:S118"/>
    <mergeCell ref="T116:T118"/>
    <mergeCell ref="A121:A128"/>
    <mergeCell ref="B121:B128"/>
    <mergeCell ref="C121:C128"/>
    <mergeCell ref="D121:D128"/>
    <mergeCell ref="G121:G128"/>
    <mergeCell ref="J116:J118"/>
    <mergeCell ref="K116:K118"/>
    <mergeCell ref="L116:L118"/>
    <mergeCell ref="M116:M118"/>
    <mergeCell ref="N116:N118"/>
    <mergeCell ref="O116:O118"/>
    <mergeCell ref="A116:A118"/>
    <mergeCell ref="B116:B118"/>
    <mergeCell ref="C116:C118"/>
    <mergeCell ref="D116:D118"/>
    <mergeCell ref="G116:G118"/>
    <mergeCell ref="I116:I118"/>
    <mergeCell ref="O121:O128"/>
    <mergeCell ref="P121:P128"/>
    <mergeCell ref="Q121:Q128"/>
    <mergeCell ref="R121:R128"/>
    <mergeCell ref="S121:S128"/>
    <mergeCell ref="T121:T128"/>
    <mergeCell ref="I121:I128"/>
    <mergeCell ref="J121:J128"/>
    <mergeCell ref="K121:K128"/>
    <mergeCell ref="L121:L128"/>
    <mergeCell ref="M121:M128"/>
    <mergeCell ref="N121:N128"/>
    <mergeCell ref="P146:P148"/>
    <mergeCell ref="Q146:Q148"/>
    <mergeCell ref="R146:R148"/>
    <mergeCell ref="S146:S148"/>
    <mergeCell ref="T146:T148"/>
    <mergeCell ref="A150:A157"/>
    <mergeCell ref="B150:B157"/>
    <mergeCell ref="C150:C157"/>
    <mergeCell ref="D150:D157"/>
    <mergeCell ref="G150:G157"/>
    <mergeCell ref="J146:J148"/>
    <mergeCell ref="K146:K148"/>
    <mergeCell ref="L146:L148"/>
    <mergeCell ref="M146:M148"/>
    <mergeCell ref="N146:N148"/>
    <mergeCell ref="O146:O148"/>
    <mergeCell ref="A146:A148"/>
    <mergeCell ref="B146:B148"/>
    <mergeCell ref="C146:C148"/>
    <mergeCell ref="D146:D148"/>
    <mergeCell ref="G146:G148"/>
    <mergeCell ref="I146:I148"/>
    <mergeCell ref="O150:O157"/>
    <mergeCell ref="P150:P157"/>
    <mergeCell ref="Q150:Q157"/>
    <mergeCell ref="R150:R157"/>
    <mergeCell ref="S150:S157"/>
    <mergeCell ref="T150:T157"/>
    <mergeCell ref="I150:I157"/>
    <mergeCell ref="J150:J157"/>
    <mergeCell ref="K150:K157"/>
    <mergeCell ref="L150:L157"/>
    <mergeCell ref="M150:M157"/>
    <mergeCell ref="N150:N157"/>
    <mergeCell ref="J159:J160"/>
    <mergeCell ref="K159:K160"/>
    <mergeCell ref="L159:L160"/>
    <mergeCell ref="M159:M160"/>
    <mergeCell ref="N159:N160"/>
    <mergeCell ref="O159:O160"/>
    <mergeCell ref="A159:A160"/>
    <mergeCell ref="B159:B160"/>
    <mergeCell ref="C159:C160"/>
    <mergeCell ref="D159:D160"/>
    <mergeCell ref="G159:G160"/>
    <mergeCell ref="I159:I160"/>
    <mergeCell ref="P159:P160"/>
    <mergeCell ref="Q159:Q160"/>
    <mergeCell ref="R159:R160"/>
    <mergeCell ref="S159:S160"/>
    <mergeCell ref="T159:T160"/>
    <mergeCell ref="O164:O169"/>
    <mergeCell ref="P164:P169"/>
    <mergeCell ref="Q164:Q169"/>
    <mergeCell ref="R164:R169"/>
    <mergeCell ref="S164:S169"/>
    <mergeCell ref="T164:T169"/>
    <mergeCell ref="J164:J169"/>
    <mergeCell ref="K164:K169"/>
    <mergeCell ref="L164:L169"/>
    <mergeCell ref="M164:M169"/>
    <mergeCell ref="N164:N169"/>
    <mergeCell ref="A164:A169"/>
    <mergeCell ref="B164:B169"/>
    <mergeCell ref="C164:C169"/>
    <mergeCell ref="D164:D169"/>
    <mergeCell ref="G164:G169"/>
    <mergeCell ref="I164:I169"/>
    <mergeCell ref="O170:O199"/>
    <mergeCell ref="P170:P199"/>
    <mergeCell ref="Q170:Q199"/>
    <mergeCell ref="R170:R199"/>
    <mergeCell ref="S170:S199"/>
    <mergeCell ref="T170:T199"/>
    <mergeCell ref="I170:I199"/>
    <mergeCell ref="J170:J199"/>
    <mergeCell ref="K170:K199"/>
    <mergeCell ref="L170:L199"/>
    <mergeCell ref="M170:M199"/>
    <mergeCell ref="N170:N199"/>
    <mergeCell ref="S200:S202"/>
    <mergeCell ref="T200:T202"/>
    <mergeCell ref="A205:A208"/>
    <mergeCell ref="B205:B208"/>
    <mergeCell ref="C205:C208"/>
    <mergeCell ref="D205:D208"/>
    <mergeCell ref="G205:G208"/>
    <mergeCell ref="J200:J202"/>
    <mergeCell ref="K200:K202"/>
    <mergeCell ref="L200:L202"/>
    <mergeCell ref="M200:M202"/>
    <mergeCell ref="N200:N202"/>
    <mergeCell ref="O200:O202"/>
    <mergeCell ref="A200:A202"/>
    <mergeCell ref="B200:B202"/>
    <mergeCell ref="C200:C202"/>
    <mergeCell ref="D200:D202"/>
    <mergeCell ref="G200:G202"/>
    <mergeCell ref="I200:I202"/>
    <mergeCell ref="C203:C204"/>
    <mergeCell ref="B203:B204"/>
    <mergeCell ref="G203:G204"/>
    <mergeCell ref="T203:T204"/>
    <mergeCell ref="S203:S204"/>
    <mergeCell ref="I205:I208"/>
    <mergeCell ref="J205:J208"/>
    <mergeCell ref="K205:K208"/>
    <mergeCell ref="L205:L208"/>
    <mergeCell ref="M205:M208"/>
    <mergeCell ref="N205:N208"/>
    <mergeCell ref="P200:P202"/>
    <mergeCell ref="Q200:Q202"/>
    <mergeCell ref="R200:R202"/>
    <mergeCell ref="R203:R204"/>
    <mergeCell ref="Q203:Q204"/>
    <mergeCell ref="P203:P204"/>
    <mergeCell ref="O203:O204"/>
    <mergeCell ref="N203:N204"/>
    <mergeCell ref="M203:M204"/>
    <mergeCell ref="L203:L204"/>
    <mergeCell ref="K203:K204"/>
    <mergeCell ref="J203:J204"/>
    <mergeCell ref="I203:I204"/>
    <mergeCell ref="T218:T219"/>
    <mergeCell ref="S218:S219"/>
    <mergeCell ref="R218:R219"/>
    <mergeCell ref="Q218:Q219"/>
    <mergeCell ref="P218:P219"/>
    <mergeCell ref="O218:O219"/>
    <mergeCell ref="O205:O208"/>
    <mergeCell ref="P205:P208"/>
    <mergeCell ref="Q205:Q208"/>
    <mergeCell ref="R205:R208"/>
    <mergeCell ref="S205:S208"/>
    <mergeCell ref="T205:T208"/>
    <mergeCell ref="P209:P210"/>
    <mergeCell ref="Q209:Q210"/>
    <mergeCell ref="R209:R210"/>
    <mergeCell ref="S209:S210"/>
    <mergeCell ref="T209:T210"/>
    <mergeCell ref="A213:A214"/>
    <mergeCell ref="B213:B214"/>
    <mergeCell ref="C213:C214"/>
    <mergeCell ref="D213:D214"/>
    <mergeCell ref="G213:G214"/>
    <mergeCell ref="J209:J210"/>
    <mergeCell ref="K209:K210"/>
    <mergeCell ref="L209:L210"/>
    <mergeCell ref="M209:M210"/>
    <mergeCell ref="N209:N210"/>
    <mergeCell ref="O209:O210"/>
    <mergeCell ref="G209:G210"/>
    <mergeCell ref="I209:I210"/>
    <mergeCell ref="O213:O214"/>
    <mergeCell ref="P213:P214"/>
    <mergeCell ref="Q213:Q214"/>
    <mergeCell ref="R213:R214"/>
    <mergeCell ref="S213:S214"/>
    <mergeCell ref="T213:T214"/>
    <mergeCell ref="I213:I214"/>
    <mergeCell ref="J213:J214"/>
    <mergeCell ref="K213:K214"/>
    <mergeCell ref="L213:L214"/>
    <mergeCell ref="M213:M214"/>
    <mergeCell ref="N213:N214"/>
    <mergeCell ref="R215:R217"/>
    <mergeCell ref="S215:S217"/>
    <mergeCell ref="T215:T217"/>
    <mergeCell ref="A226:A230"/>
    <mergeCell ref="B226:B230"/>
    <mergeCell ref="C226:C230"/>
    <mergeCell ref="D226:D230"/>
    <mergeCell ref="G226:G230"/>
    <mergeCell ref="I226:I230"/>
    <mergeCell ref="J226:J230"/>
    <mergeCell ref="L215:L217"/>
    <mergeCell ref="M215:M217"/>
    <mergeCell ref="N215:N217"/>
    <mergeCell ref="O215:O217"/>
    <mergeCell ref="P215:P217"/>
    <mergeCell ref="Q215:Q217"/>
    <mergeCell ref="C215:C217"/>
    <mergeCell ref="D215:D217"/>
    <mergeCell ref="G215:G217"/>
    <mergeCell ref="I215:I217"/>
    <mergeCell ref="J215:J217"/>
    <mergeCell ref="K215:K217"/>
    <mergeCell ref="G218:G219"/>
    <mergeCell ref="I218:I219"/>
    <mergeCell ref="Q226:Q230"/>
    <mergeCell ref="R226:R230"/>
    <mergeCell ref="S226:S230"/>
    <mergeCell ref="T226:T230"/>
    <mergeCell ref="A231:A233"/>
    <mergeCell ref="B231:B233"/>
    <mergeCell ref="C231:C233"/>
    <mergeCell ref="D231:D233"/>
    <mergeCell ref="G231:G233"/>
    <mergeCell ref="I231:I233"/>
    <mergeCell ref="K226:K230"/>
    <mergeCell ref="L226:L230"/>
    <mergeCell ref="M226:M230"/>
    <mergeCell ref="N226:N230"/>
    <mergeCell ref="O226:O230"/>
    <mergeCell ref="P226:P230"/>
    <mergeCell ref="T235:T237"/>
    <mergeCell ref="I235:I237"/>
    <mergeCell ref="J235:J237"/>
    <mergeCell ref="K235:K237"/>
    <mergeCell ref="L235:L237"/>
    <mergeCell ref="M235:M237"/>
    <mergeCell ref="N235:N237"/>
    <mergeCell ref="P231:P233"/>
    <mergeCell ref="Q231:Q233"/>
    <mergeCell ref="R231:R233"/>
    <mergeCell ref="S231:S233"/>
    <mergeCell ref="T231:T233"/>
    <mergeCell ref="J231:J233"/>
    <mergeCell ref="K231:K233"/>
    <mergeCell ref="L231:L233"/>
    <mergeCell ref="M231:M233"/>
    <mergeCell ref="N231:N233"/>
    <mergeCell ref="O231:O233"/>
    <mergeCell ref="A170:A199"/>
    <mergeCell ref="B170:B199"/>
    <mergeCell ref="C170:C199"/>
    <mergeCell ref="D170:D199"/>
    <mergeCell ref="G170:G199"/>
    <mergeCell ref="A240:A244"/>
    <mergeCell ref="B240:B244"/>
    <mergeCell ref="C240:C244"/>
    <mergeCell ref="D240:D244"/>
    <mergeCell ref="G240:G244"/>
    <mergeCell ref="A235:A237"/>
    <mergeCell ref="B235:B237"/>
    <mergeCell ref="C235:C237"/>
    <mergeCell ref="D235:D237"/>
    <mergeCell ref="G235:G237"/>
    <mergeCell ref="N245:N246"/>
    <mergeCell ref="O245:O246"/>
    <mergeCell ref="A245:A246"/>
    <mergeCell ref="B245:B246"/>
    <mergeCell ref="C245:C246"/>
    <mergeCell ref="D245:D246"/>
    <mergeCell ref="G245:G246"/>
    <mergeCell ref="I245:I246"/>
    <mergeCell ref="O240:O244"/>
    <mergeCell ref="I240:I244"/>
    <mergeCell ref="J240:J244"/>
    <mergeCell ref="K240:K244"/>
    <mergeCell ref="L240:L244"/>
    <mergeCell ref="M240:M244"/>
    <mergeCell ref="N240:N244"/>
    <mergeCell ref="A248:A255"/>
    <mergeCell ref="B248:B255"/>
    <mergeCell ref="C248:C255"/>
    <mergeCell ref="D248:D255"/>
    <mergeCell ref="G248:G255"/>
    <mergeCell ref="J245:J246"/>
    <mergeCell ref="K245:K246"/>
    <mergeCell ref="L245:L246"/>
    <mergeCell ref="M245:M246"/>
    <mergeCell ref="C268:C280"/>
    <mergeCell ref="D268:D280"/>
    <mergeCell ref="R248:R255"/>
    <mergeCell ref="S248:S255"/>
    <mergeCell ref="T248:T255"/>
    <mergeCell ref="I248:I255"/>
    <mergeCell ref="J248:J255"/>
    <mergeCell ref="K248:K255"/>
    <mergeCell ref="L248:L255"/>
    <mergeCell ref="M248:M255"/>
    <mergeCell ref="N248:N255"/>
    <mergeCell ref="Q281:Q282"/>
    <mergeCell ref="R281:R282"/>
    <mergeCell ref="S281:S282"/>
    <mergeCell ref="T281:T282"/>
    <mergeCell ref="I281:I282"/>
    <mergeCell ref="J281:J282"/>
    <mergeCell ref="K281:K282"/>
    <mergeCell ref="L281:L282"/>
    <mergeCell ref="M281:M282"/>
    <mergeCell ref="N281:N282"/>
    <mergeCell ref="Q285:Q286"/>
    <mergeCell ref="R285:R286"/>
    <mergeCell ref="S285:S286"/>
    <mergeCell ref="T285:T286"/>
    <mergeCell ref="A287:A288"/>
    <mergeCell ref="B287:B288"/>
    <mergeCell ref="C287:C288"/>
    <mergeCell ref="D287:D288"/>
    <mergeCell ref="G287:G288"/>
    <mergeCell ref="J285:J286"/>
    <mergeCell ref="L285:L286"/>
    <mergeCell ref="M285:M286"/>
    <mergeCell ref="N285:N286"/>
    <mergeCell ref="O285:O286"/>
    <mergeCell ref="A285:A286"/>
    <mergeCell ref="B285:B286"/>
    <mergeCell ref="C285:C286"/>
    <mergeCell ref="D285:D286"/>
    <mergeCell ref="G285:G286"/>
    <mergeCell ref="I285:I286"/>
    <mergeCell ref="Q287:Q288"/>
    <mergeCell ref="R287:R288"/>
    <mergeCell ref="S287:S288"/>
    <mergeCell ref="T287:T288"/>
    <mergeCell ref="I287:I288"/>
    <mergeCell ref="J287:J288"/>
    <mergeCell ref="K287:K288"/>
    <mergeCell ref="L287:L288"/>
    <mergeCell ref="M287:M288"/>
    <mergeCell ref="N287:N288"/>
    <mergeCell ref="S292:S297"/>
    <mergeCell ref="T292:T297"/>
    <mergeCell ref="J292:J297"/>
    <mergeCell ref="K292:K297"/>
    <mergeCell ref="L292:L297"/>
    <mergeCell ref="M292:M297"/>
    <mergeCell ref="N292:N297"/>
    <mergeCell ref="O292:O297"/>
    <mergeCell ref="Q292:Q297"/>
    <mergeCell ref="R292:R297"/>
    <mergeCell ref="A55:A64"/>
    <mergeCell ref="O55:O64"/>
    <mergeCell ref="P55:P64"/>
    <mergeCell ref="P292:P297"/>
    <mergeCell ref="O287:O288"/>
    <mergeCell ref="P287:P288"/>
    <mergeCell ref="P285:P286"/>
    <mergeCell ref="K285:K286"/>
    <mergeCell ref="A292:A297"/>
    <mergeCell ref="B292:B297"/>
    <mergeCell ref="C292:C297"/>
    <mergeCell ref="D292:D297"/>
    <mergeCell ref="G292:G297"/>
    <mergeCell ref="I292:I297"/>
    <mergeCell ref="O281:O282"/>
    <mergeCell ref="P281:P282"/>
    <mergeCell ref="A281:A282"/>
    <mergeCell ref="B281:B282"/>
    <mergeCell ref="C281:C282"/>
    <mergeCell ref="D281:D282"/>
    <mergeCell ref="G281:G282"/>
    <mergeCell ref="N268:N280"/>
    <mergeCell ref="A268:A280"/>
    <mergeCell ref="B268:B280"/>
    <mergeCell ref="A51:A53"/>
    <mergeCell ref="D51:D53"/>
    <mergeCell ref="C51:C53"/>
    <mergeCell ref="B51:B53"/>
    <mergeCell ref="G51:G53"/>
    <mergeCell ref="L51:L53"/>
    <mergeCell ref="K51:K53"/>
    <mergeCell ref="J51:J53"/>
    <mergeCell ref="I51:I53"/>
    <mergeCell ref="T51:T53"/>
    <mergeCell ref="S51:S53"/>
    <mergeCell ref="R51:R53"/>
    <mergeCell ref="Q51:Q53"/>
    <mergeCell ref="P51:P53"/>
    <mergeCell ref="O51:O53"/>
    <mergeCell ref="O268:O280"/>
    <mergeCell ref="O248:O255"/>
    <mergeCell ref="P248:P255"/>
    <mergeCell ref="P245:P246"/>
    <mergeCell ref="Q245:Q246"/>
    <mergeCell ref="R245:R246"/>
    <mergeCell ref="S245:S246"/>
    <mergeCell ref="T245:T246"/>
    <mergeCell ref="P240:P244"/>
    <mergeCell ref="Q240:Q244"/>
    <mergeCell ref="R240:R244"/>
    <mergeCell ref="S240:S244"/>
    <mergeCell ref="T240:T244"/>
    <mergeCell ref="O235:O237"/>
    <mergeCell ref="P235:P237"/>
    <mergeCell ref="Q235:Q237"/>
    <mergeCell ref="R235:R237"/>
    <mergeCell ref="S235:S237"/>
    <mergeCell ref="P268:P280"/>
    <mergeCell ref="Q268:Q280"/>
    <mergeCell ref="R268:R280"/>
    <mergeCell ref="S268:S280"/>
    <mergeCell ref="T268:T280"/>
    <mergeCell ref="Q248:Q255"/>
    <mergeCell ref="G268:G280"/>
    <mergeCell ref="I268:I280"/>
    <mergeCell ref="J268:J280"/>
    <mergeCell ref="K268:K280"/>
    <mergeCell ref="L268:L280"/>
    <mergeCell ref="M268:M280"/>
    <mergeCell ref="S65:S74"/>
    <mergeCell ref="G65:G74"/>
    <mergeCell ref="L65:L74"/>
    <mergeCell ref="K65:K74"/>
    <mergeCell ref="J65:J74"/>
    <mergeCell ref="I65:I74"/>
    <mergeCell ref="T65:T74"/>
    <mergeCell ref="R65:R74"/>
    <mergeCell ref="Q65:Q74"/>
    <mergeCell ref="P65:P74"/>
  </mergeCells>
  <dataValidations count="6">
    <dataValidation type="list" allowBlank="1" showInputMessage="1" showErrorMessage="1" errorTitle="DİKKAT !!!" error="LÜTFEN YANDA AÇILAN OK ARACILIĞIYLA UYGUN SEÇENEĞİ GİRİN_x000a_KÖYDES" sqref="H3:H4 H247:H255 H7:H13 H75:H86">
      <formula1>#REF!</formula1>
    </dataValidation>
    <dataValidation type="list" allowBlank="1" showInputMessage="1" showErrorMessage="1" errorTitle="DİKKAT !!!!" error="LÜTFEN YANDA AÇILAN OK ARACILIĞIYLA UYGUN SEÇENEĞİ GİRİN_x000a_KÖYDES" sqref="G158:G161 G248:G255 G7:G13 G3:G4 G75:G86">
      <formula1>#REF!</formula1>
    </dataValidation>
    <dataValidation type="whole" allowBlank="1" showInputMessage="1" showErrorMessage="1" errorTitle="DİKKATT !!!!" error="BU BÖLÜME BİR İŞ SAYISINI GÖSTEREN BİR RAKAM GİRMELİSİNİZ_x000a_KÖYDES_x000a_" sqref="O161 O247:S255 O158:O159 P158:Q161 R161 R158:R159 S158:S161 O7:O13 O203:S239 O2:S4 P7:S10 O200:S200 O170:S170 O75:S86">
      <formula1>0</formula1>
      <formula2>10</formula2>
    </dataValidation>
    <dataValidation type="list" allowBlank="1" showInputMessage="1" showErrorMessage="1" errorTitle="LÜTFEN DİKKAT !!!!" error="GİRİDİĞİNİZ DEĞER AŞAĞIDAKİLERDEN BİRİSİ OLMALIDIR &quot;Y&quot; , &quot;D.E&quot; ,&quot;EK&quot;" sqref="A2:A3">
      <formula1>#REF!</formula1>
    </dataValidation>
    <dataValidation type="list" allowBlank="1" showInputMessage="1" showErrorMessage="1" errorTitle="LÜTFEN DİKKAT !!!!" error="GİRİDİĞİNİZ DEĞER AŞAĞIDAKİLERDEN BİRİSİ OLMALIDIR &quot;Y&quot; , &quot;D.E&quot; ,&quot;EK&quot;" sqref="A207:A239 A201 A170">
      <formula1>$CE$5:$CE$71</formula1>
    </dataValidation>
    <dataValidation type="list" allowBlank="1" showInputMessage="1" showErrorMessage="1" errorTitle="DİKKAT !!!!" error="LÜTFEN YANDA AÇILAN OK ARACILIĞIYLA UYGUN SEÇENEĞİ GİRİN_x000a_KÖYDES" sqref="G170:G235">
      <formula1>$CF$5:$CF$71</formula1>
    </dataValidation>
  </dataValidations>
  <printOptions horizontalCentered="1"/>
  <pageMargins left="0" right="0" top="0.35433070866141736" bottom="0.35433070866141736" header="0.31496062992125984" footer="0.31496062992125984"/>
  <pageSetup paperSize="9" scale="58" orientation="landscape" blackAndWhite="1" r:id="rId1"/>
  <headerFooter alignWithMargins="0">
    <oddFooter>&amp;A&amp;RSayfa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M25"/>
  <sheetViews>
    <sheetView showZeros="0" view="pageBreakPreview" zoomScale="75" zoomScaleNormal="100" zoomScaleSheetLayoutView="75" workbookViewId="0">
      <selection activeCell="G6" sqref="G6"/>
    </sheetView>
  </sheetViews>
  <sheetFormatPr defaultRowHeight="12.75" customHeight="1" zeroHeight="1"/>
  <cols>
    <col min="1" max="1" width="5.85546875" style="10" customWidth="1"/>
    <col min="2" max="2" width="14.28515625" style="10" customWidth="1"/>
    <col min="3" max="3" width="14.140625" style="10" customWidth="1"/>
    <col min="4" max="4" width="18.140625" style="10" customWidth="1"/>
    <col min="5" max="5" width="18.7109375" style="10" customWidth="1"/>
    <col min="6" max="6" width="10.42578125" style="10" customWidth="1"/>
    <col min="7" max="7" width="18.85546875" style="10" customWidth="1"/>
    <col min="8" max="8" width="21.7109375" style="10" customWidth="1"/>
    <col min="9" max="9" width="14.140625" style="179" customWidth="1"/>
    <col min="10" max="10" width="11.42578125" style="179" customWidth="1"/>
    <col min="11" max="11" width="10.28515625" style="180" customWidth="1"/>
    <col min="12" max="12" width="11.5703125" style="179" customWidth="1"/>
    <col min="13" max="13" width="12.5703125" style="179" customWidth="1"/>
    <col min="14" max="14" width="12" style="179" customWidth="1"/>
    <col min="15" max="15" width="9.140625" style="179"/>
    <col min="16" max="16" width="8.28515625" style="179" customWidth="1"/>
    <col min="17" max="17" width="6.7109375" style="181" customWidth="1"/>
    <col min="18" max="18" width="6.85546875" style="10" customWidth="1"/>
    <col min="19" max="19" width="6" style="10" customWidth="1"/>
    <col min="20" max="20" width="8.140625" style="10" customWidth="1"/>
    <col min="21" max="21" width="5.7109375" style="10" customWidth="1"/>
    <col min="22" max="22" width="5.5703125" style="10" customWidth="1"/>
    <col min="23" max="23" width="8.85546875" style="10" customWidth="1"/>
    <col min="24" max="24" width="24.7109375" style="10" customWidth="1"/>
    <col min="25" max="84" width="9.140625" style="176"/>
    <col min="85" max="86" width="9.140625" style="10"/>
    <col min="87" max="87" width="9.140625" style="176"/>
    <col min="88" max="88" width="10.42578125" style="176" customWidth="1"/>
    <col min="89" max="89" width="10.28515625" style="176" customWidth="1"/>
    <col min="90" max="91" width="9.140625" style="176"/>
    <col min="92" max="93" width="9.140625" style="10"/>
    <col min="94" max="97" width="0" style="10" hidden="1" customWidth="1"/>
    <col min="98" max="16384" width="9.140625" style="10"/>
  </cols>
  <sheetData>
    <row r="1" spans="1:91" s="53" customFormat="1" ht="18">
      <c r="A1" s="2177" t="s">
        <v>843</v>
      </c>
      <c r="B1" s="2177"/>
      <c r="C1" s="2177"/>
      <c r="D1" s="2177"/>
      <c r="E1" s="2177"/>
      <c r="F1" s="2177"/>
      <c r="G1" s="2177"/>
      <c r="H1" s="2177"/>
      <c r="I1" s="2177"/>
      <c r="J1" s="2177"/>
      <c r="K1" s="2177"/>
      <c r="L1" s="2177"/>
      <c r="M1" s="2177"/>
      <c r="N1" s="2177"/>
      <c r="O1" s="2177"/>
      <c r="P1" s="2177"/>
      <c r="Q1" s="2177"/>
      <c r="R1" s="2177"/>
      <c r="S1" s="2177"/>
      <c r="T1" s="2177"/>
      <c r="U1" s="2177"/>
      <c r="V1" s="2177"/>
      <c r="W1" s="2177"/>
      <c r="X1" s="2177"/>
      <c r="CI1" s="176"/>
      <c r="CJ1" s="176"/>
      <c r="CK1" s="176"/>
      <c r="CL1" s="176"/>
      <c r="CM1" s="176"/>
    </row>
    <row r="2" spans="1:91" s="53" customFormat="1" ht="13.5" customHeight="1" thickBot="1">
      <c r="A2" s="409"/>
      <c r="B2" s="468"/>
      <c r="C2" s="409"/>
      <c r="D2" s="409"/>
      <c r="E2" s="468"/>
      <c r="F2" s="409"/>
      <c r="G2" s="2286">
        <v>42613</v>
      </c>
      <c r="H2" s="2286"/>
      <c r="I2" s="2286"/>
      <c r="J2" s="2286"/>
      <c r="K2" s="2286"/>
      <c r="L2" s="2286"/>
      <c r="M2" s="2286"/>
      <c r="N2" s="2286"/>
      <c r="O2" s="2286"/>
      <c r="P2" s="469"/>
      <c r="Q2" s="409"/>
      <c r="R2" s="409"/>
      <c r="S2" s="409"/>
      <c r="T2" s="409"/>
      <c r="U2" s="409"/>
      <c r="V2" s="409"/>
      <c r="W2" s="409"/>
      <c r="X2" s="409"/>
      <c r="CI2" s="176"/>
      <c r="CJ2" s="176"/>
      <c r="CK2" s="176"/>
      <c r="CL2" s="176"/>
      <c r="CM2" s="176"/>
    </row>
    <row r="3" spans="1:91" s="53" customFormat="1" ht="40.5" customHeight="1">
      <c r="A3" s="2181" t="s">
        <v>139</v>
      </c>
      <c r="B3" s="2183" t="s">
        <v>140</v>
      </c>
      <c r="C3" s="2183" t="s">
        <v>141</v>
      </c>
      <c r="D3" s="2183" t="s">
        <v>143</v>
      </c>
      <c r="E3" s="2183"/>
      <c r="F3" s="2273" t="s">
        <v>44</v>
      </c>
      <c r="G3" s="2187" t="s">
        <v>674</v>
      </c>
      <c r="H3" s="2275" t="s">
        <v>844</v>
      </c>
      <c r="I3" s="418" t="s">
        <v>147</v>
      </c>
      <c r="J3" s="419" t="s">
        <v>148</v>
      </c>
      <c r="K3" s="419" t="s">
        <v>149</v>
      </c>
      <c r="L3" s="506" t="s">
        <v>150</v>
      </c>
      <c r="M3" s="2277" t="s">
        <v>85</v>
      </c>
      <c r="N3" s="2279" t="s">
        <v>86</v>
      </c>
      <c r="O3" s="2281" t="s">
        <v>84</v>
      </c>
      <c r="P3" s="2282"/>
      <c r="Q3" s="2195" t="s">
        <v>161</v>
      </c>
      <c r="R3" s="2196"/>
      <c r="S3" s="2283" t="s">
        <v>2</v>
      </c>
      <c r="T3" s="2198"/>
      <c r="U3" s="2198"/>
      <c r="V3" s="2198"/>
      <c r="W3" s="2198"/>
      <c r="X3" s="2199"/>
      <c r="CI3" s="176"/>
      <c r="CJ3" s="176"/>
      <c r="CK3" s="176"/>
      <c r="CL3" s="176"/>
      <c r="CM3" s="176"/>
    </row>
    <row r="4" spans="1:91" s="53" customFormat="1" ht="41.25" customHeight="1" thickBot="1">
      <c r="A4" s="2182"/>
      <c r="B4" s="2184"/>
      <c r="C4" s="2184"/>
      <c r="D4" s="1845" t="s">
        <v>162</v>
      </c>
      <c r="E4" s="1842" t="s">
        <v>676</v>
      </c>
      <c r="F4" s="2274"/>
      <c r="G4" s="2190"/>
      <c r="H4" s="2276"/>
      <c r="I4" s="424" t="s">
        <v>164</v>
      </c>
      <c r="J4" s="425" t="s">
        <v>165</v>
      </c>
      <c r="K4" s="425" t="s">
        <v>845</v>
      </c>
      <c r="L4" s="507" t="s">
        <v>166</v>
      </c>
      <c r="M4" s="2278"/>
      <c r="N4" s="2280"/>
      <c r="O4" s="1900" t="s">
        <v>88</v>
      </c>
      <c r="P4" s="508" t="s">
        <v>89</v>
      </c>
      <c r="Q4" s="509" t="s">
        <v>172</v>
      </c>
      <c r="R4" s="510" t="s">
        <v>173</v>
      </c>
      <c r="S4" s="511" t="s">
        <v>174</v>
      </c>
      <c r="T4" s="512" t="s">
        <v>175</v>
      </c>
      <c r="U4" s="512" t="s">
        <v>176</v>
      </c>
      <c r="V4" s="512" t="s">
        <v>177</v>
      </c>
      <c r="W4" s="512" t="s">
        <v>178</v>
      </c>
      <c r="X4" s="513" t="s">
        <v>179</v>
      </c>
      <c r="CI4" s="176"/>
      <c r="CJ4" s="176"/>
      <c r="CK4" s="176"/>
      <c r="CL4" s="176"/>
      <c r="CM4" s="176"/>
    </row>
    <row r="5" spans="1:91" s="177" customFormat="1" ht="42" customHeight="1">
      <c r="A5" s="470"/>
      <c r="B5" s="514"/>
      <c r="C5" s="520"/>
      <c r="D5" s="522"/>
      <c r="E5" s="471"/>
      <c r="F5" s="515"/>
      <c r="G5" s="472"/>
      <c r="H5" s="473"/>
      <c r="I5" s="474"/>
      <c r="J5" s="475"/>
      <c r="K5" s="476"/>
      <c r="L5" s="477"/>
      <c r="M5" s="478"/>
      <c r="N5" s="479"/>
      <c r="O5" s="479"/>
      <c r="P5" s="525"/>
      <c r="Q5" s="531"/>
      <c r="R5" s="532"/>
      <c r="S5" s="528"/>
      <c r="T5" s="514"/>
      <c r="U5" s="514"/>
      <c r="V5" s="514"/>
      <c r="W5" s="514"/>
      <c r="X5" s="480"/>
      <c r="AY5" s="120" t="s">
        <v>180</v>
      </c>
      <c r="AZ5" s="120" t="s">
        <v>75</v>
      </c>
      <c r="BA5" s="120" t="s">
        <v>846</v>
      </c>
      <c r="CI5" s="120" t="s">
        <v>180</v>
      </c>
      <c r="CJ5" s="120" t="s">
        <v>75</v>
      </c>
      <c r="CK5" s="120" t="s">
        <v>847</v>
      </c>
      <c r="CL5" s="120"/>
      <c r="CM5" s="120"/>
    </row>
    <row r="6" spans="1:91" s="177" customFormat="1" ht="42" customHeight="1">
      <c r="A6" s="470"/>
      <c r="B6" s="514"/>
      <c r="C6" s="520"/>
      <c r="D6" s="649"/>
      <c r="E6" s="482"/>
      <c r="F6" s="515"/>
      <c r="G6" s="472"/>
      <c r="H6" s="483"/>
      <c r="I6" s="484"/>
      <c r="J6" s="650"/>
      <c r="K6" s="476"/>
      <c r="L6" s="477"/>
      <c r="M6" s="479"/>
      <c r="N6" s="479"/>
      <c r="O6" s="479"/>
      <c r="P6" s="525"/>
      <c r="Q6" s="651"/>
      <c r="R6" s="652"/>
      <c r="S6" s="528"/>
      <c r="T6" s="514"/>
      <c r="U6" s="514"/>
      <c r="V6" s="514"/>
      <c r="W6" s="514"/>
      <c r="X6" s="480"/>
      <c r="AY6" s="120"/>
      <c r="AZ6" s="120"/>
      <c r="BA6" s="120"/>
      <c r="CI6" s="120"/>
      <c r="CJ6" s="120"/>
      <c r="CK6" s="120"/>
      <c r="CL6" s="120"/>
      <c r="CM6" s="120"/>
    </row>
    <row r="7" spans="1:91" s="177" customFormat="1" ht="42" customHeight="1">
      <c r="A7" s="470"/>
      <c r="B7" s="514"/>
      <c r="C7" s="520"/>
      <c r="D7" s="649"/>
      <c r="E7" s="482"/>
      <c r="F7" s="515"/>
      <c r="G7" s="472"/>
      <c r="H7" s="483"/>
      <c r="I7" s="484"/>
      <c r="J7" s="650"/>
      <c r="K7" s="476"/>
      <c r="L7" s="477"/>
      <c r="M7" s="479"/>
      <c r="N7" s="479"/>
      <c r="O7" s="479"/>
      <c r="P7" s="525"/>
      <c r="Q7" s="651"/>
      <c r="R7" s="652"/>
      <c r="S7" s="528"/>
      <c r="T7" s="514"/>
      <c r="U7" s="514"/>
      <c r="V7" s="514"/>
      <c r="W7" s="514"/>
      <c r="X7" s="480"/>
      <c r="AY7" s="120"/>
      <c r="AZ7" s="120"/>
      <c r="BA7" s="120"/>
      <c r="CI7" s="120"/>
      <c r="CJ7" s="120"/>
      <c r="CK7" s="120"/>
      <c r="CL7" s="120"/>
      <c r="CM7" s="120"/>
    </row>
    <row r="8" spans="1:91" s="177" customFormat="1" ht="42" customHeight="1">
      <c r="A8" s="470"/>
      <c r="B8" s="514"/>
      <c r="C8" s="520"/>
      <c r="D8" s="649"/>
      <c r="E8" s="482"/>
      <c r="F8" s="515"/>
      <c r="G8" s="472"/>
      <c r="H8" s="483"/>
      <c r="I8" s="484"/>
      <c r="J8" s="650"/>
      <c r="K8" s="476"/>
      <c r="L8" s="477"/>
      <c r="M8" s="479"/>
      <c r="N8" s="479"/>
      <c r="O8" s="479"/>
      <c r="P8" s="525"/>
      <c r="Q8" s="651"/>
      <c r="R8" s="652"/>
      <c r="S8" s="528"/>
      <c r="T8" s="514"/>
      <c r="U8" s="514"/>
      <c r="V8" s="514"/>
      <c r="W8" s="514"/>
      <c r="X8" s="480"/>
      <c r="AY8" s="120"/>
      <c r="AZ8" s="120"/>
      <c r="BA8" s="120"/>
      <c r="CI8" s="120"/>
      <c r="CJ8" s="120"/>
      <c r="CK8" s="120"/>
      <c r="CL8" s="120"/>
      <c r="CM8" s="120"/>
    </row>
    <row r="9" spans="1:91" s="177" customFormat="1" ht="42" customHeight="1">
      <c r="A9" s="470"/>
      <c r="B9" s="514"/>
      <c r="C9" s="520"/>
      <c r="D9" s="649"/>
      <c r="E9" s="482"/>
      <c r="F9" s="515"/>
      <c r="G9" s="472"/>
      <c r="H9" s="483"/>
      <c r="I9" s="484"/>
      <c r="J9" s="650"/>
      <c r="K9" s="476"/>
      <c r="L9" s="477"/>
      <c r="M9" s="479"/>
      <c r="N9" s="479"/>
      <c r="O9" s="479"/>
      <c r="P9" s="525"/>
      <c r="Q9" s="651"/>
      <c r="R9" s="652"/>
      <c r="S9" s="528"/>
      <c r="T9" s="514"/>
      <c r="U9" s="514"/>
      <c r="V9" s="514"/>
      <c r="W9" s="514"/>
      <c r="X9" s="480"/>
      <c r="AY9" s="120"/>
      <c r="AZ9" s="120"/>
      <c r="BA9" s="120"/>
      <c r="CI9" s="120"/>
      <c r="CJ9" s="120"/>
      <c r="CK9" s="120"/>
      <c r="CL9" s="120"/>
      <c r="CM9" s="120"/>
    </row>
    <row r="10" spans="1:91" s="178" customFormat="1" ht="42" customHeight="1">
      <c r="A10" s="481"/>
      <c r="B10" s="514"/>
      <c r="C10" s="520"/>
      <c r="D10" s="523"/>
      <c r="E10" s="482"/>
      <c r="F10" s="417"/>
      <c r="G10" s="472"/>
      <c r="H10" s="483"/>
      <c r="I10" s="484"/>
      <c r="J10" s="485"/>
      <c r="K10" s="486"/>
      <c r="L10" s="487"/>
      <c r="M10" s="488"/>
      <c r="N10" s="488"/>
      <c r="O10" s="488"/>
      <c r="P10" s="526"/>
      <c r="Q10" s="533"/>
      <c r="R10" s="534"/>
      <c r="S10" s="529"/>
      <c r="T10" s="516"/>
      <c r="U10" s="516"/>
      <c r="V10" s="516"/>
      <c r="W10" s="516"/>
      <c r="X10" s="489"/>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t="s">
        <v>848</v>
      </c>
      <c r="AZ10" s="120" t="s">
        <v>849</v>
      </c>
      <c r="BA10" s="120" t="s">
        <v>850</v>
      </c>
      <c r="BB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I10" s="120" t="s">
        <v>848</v>
      </c>
      <c r="CJ10" s="120" t="s">
        <v>849</v>
      </c>
      <c r="CK10" s="120" t="s">
        <v>851</v>
      </c>
      <c r="CL10" s="120"/>
      <c r="CM10" s="120"/>
    </row>
    <row r="11" spans="1:91" s="178" customFormat="1" ht="42" customHeight="1" thickBot="1">
      <c r="A11" s="490"/>
      <c r="B11" s="517"/>
      <c r="C11" s="521"/>
      <c r="D11" s="524"/>
      <c r="E11" s="482"/>
      <c r="F11" s="518"/>
      <c r="G11" s="491"/>
      <c r="H11" s="483"/>
      <c r="I11" s="484"/>
      <c r="J11" s="492"/>
      <c r="K11" s="493"/>
      <c r="L11" s="494"/>
      <c r="M11" s="495"/>
      <c r="N11" s="496"/>
      <c r="O11" s="496"/>
      <c r="P11" s="527"/>
      <c r="Q11" s="535"/>
      <c r="R11" s="536"/>
      <c r="S11" s="530"/>
      <c r="T11" s="519"/>
      <c r="U11" s="519"/>
      <c r="V11" s="519"/>
      <c r="W11" s="519"/>
      <c r="X11" s="497"/>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t="s">
        <v>9</v>
      </c>
      <c r="AZ11" s="120" t="s">
        <v>77</v>
      </c>
      <c r="BA11" s="120" t="s">
        <v>852</v>
      </c>
      <c r="BB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I11" s="120" t="s">
        <v>9</v>
      </c>
      <c r="CJ11" s="120" t="s">
        <v>77</v>
      </c>
      <c r="CK11" s="120" t="s">
        <v>853</v>
      </c>
      <c r="CL11" s="120"/>
      <c r="CM11" s="120"/>
    </row>
    <row r="12" spans="1:91" s="191" customFormat="1" ht="42" customHeight="1" thickBot="1">
      <c r="A12" s="2284" t="s">
        <v>10</v>
      </c>
      <c r="B12" s="2285"/>
      <c r="C12" s="2285"/>
      <c r="D12" s="2285"/>
      <c r="E12" s="2285"/>
      <c r="F12" s="498">
        <f>SUM(F5:F11)</f>
        <v>0</v>
      </c>
      <c r="G12" s="498"/>
      <c r="H12" s="498"/>
      <c r="I12" s="499">
        <f>SUM(I5:I11)</f>
        <v>0</v>
      </c>
      <c r="J12" s="499">
        <f>SUM(J5:J11)</f>
        <v>0</v>
      </c>
      <c r="K12" s="500">
        <f>SUM(K5:K11)</f>
        <v>0</v>
      </c>
      <c r="L12" s="501">
        <f>I12-K12</f>
        <v>0</v>
      </c>
      <c r="M12" s="502">
        <f>SUM(M5:M11)</f>
        <v>0</v>
      </c>
      <c r="N12" s="502">
        <f>SUM(N5:N11)</f>
        <v>0</v>
      </c>
      <c r="O12" s="502">
        <f>SUM(O5:O11)</f>
        <v>0</v>
      </c>
      <c r="P12" s="502">
        <f>SUM(P5:P11)</f>
        <v>0</v>
      </c>
      <c r="Q12" s="503"/>
      <c r="R12" s="504"/>
      <c r="S12" s="498">
        <f>SUM(S5:S11)</f>
        <v>0</v>
      </c>
      <c r="T12" s="498">
        <f>SUM(T5:T11)</f>
        <v>0</v>
      </c>
      <c r="U12" s="498">
        <f>SUM(U5:U11)</f>
        <v>0</v>
      </c>
      <c r="V12" s="498">
        <f>SUM(V5:V11)</f>
        <v>0</v>
      </c>
      <c r="W12" s="498">
        <f>SUM(W5:W11)</f>
        <v>0</v>
      </c>
      <c r="X12" s="505"/>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t="s">
        <v>854</v>
      </c>
      <c r="BB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I12" s="190"/>
      <c r="CJ12" s="190"/>
      <c r="CK12" s="190"/>
      <c r="CL12" s="190"/>
      <c r="CM12" s="190"/>
    </row>
    <row r="13" spans="1:91" s="178" customFormat="1" ht="42" hidden="1" customHeight="1">
      <c r="A13" s="182"/>
      <c r="B13" s="183"/>
      <c r="C13" s="184"/>
      <c r="D13" s="184"/>
      <c r="E13" s="184"/>
      <c r="F13" s="184"/>
      <c r="G13" s="184"/>
      <c r="H13" s="184"/>
      <c r="I13" s="185"/>
      <c r="J13" s="185"/>
      <c r="K13" s="186"/>
      <c r="L13" s="187"/>
      <c r="M13" s="187"/>
      <c r="N13" s="187"/>
      <c r="O13" s="187"/>
      <c r="P13" s="187"/>
      <c r="Q13" s="188"/>
      <c r="R13" s="187"/>
      <c r="S13" s="189"/>
      <c r="T13" s="189"/>
      <c r="U13" s="189"/>
      <c r="V13" s="189"/>
      <c r="W13" s="189"/>
      <c r="X13" s="189"/>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I13" s="120"/>
      <c r="CJ13" s="120"/>
      <c r="CK13" s="120"/>
      <c r="CL13" s="120"/>
      <c r="CM13" s="120"/>
    </row>
    <row r="14" spans="1:91" s="178" customFormat="1" ht="42" hidden="1" customHeight="1">
      <c r="A14" s="182"/>
      <c r="B14" s="183"/>
      <c r="C14" s="184"/>
      <c r="D14" s="184"/>
      <c r="E14" s="184"/>
      <c r="F14" s="184"/>
      <c r="G14" s="184"/>
      <c r="H14" s="184"/>
      <c r="I14" s="185"/>
      <c r="J14" s="185"/>
      <c r="K14" s="186"/>
      <c r="L14" s="187"/>
      <c r="M14" s="187"/>
      <c r="N14" s="187"/>
      <c r="O14" s="187"/>
      <c r="P14" s="187"/>
      <c r="Q14" s="188"/>
      <c r="R14" s="187"/>
      <c r="S14" s="189"/>
      <c r="T14" s="189"/>
      <c r="U14" s="189"/>
      <c r="V14" s="189"/>
      <c r="W14" s="189"/>
      <c r="X14" s="189"/>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I14" s="120"/>
      <c r="CJ14" s="120"/>
      <c r="CK14" s="120"/>
      <c r="CL14" s="120"/>
      <c r="CM14" s="120"/>
    </row>
    <row r="15" spans="1:91" s="178" customFormat="1" ht="42" hidden="1" customHeight="1">
      <c r="A15" s="182"/>
      <c r="B15" s="183"/>
      <c r="C15" s="184"/>
      <c r="D15" s="184"/>
      <c r="E15" s="184"/>
      <c r="F15" s="184"/>
      <c r="G15" s="184"/>
      <c r="H15" s="184"/>
      <c r="I15" s="185"/>
      <c r="J15" s="185"/>
      <c r="K15" s="186"/>
      <c r="L15" s="187"/>
      <c r="M15" s="187"/>
      <c r="N15" s="187"/>
      <c r="O15" s="187"/>
      <c r="P15" s="187"/>
      <c r="Q15" s="188"/>
      <c r="R15" s="187"/>
      <c r="S15" s="189"/>
      <c r="T15" s="189"/>
      <c r="U15" s="189"/>
      <c r="V15" s="189"/>
      <c r="W15" s="189"/>
      <c r="X15" s="189"/>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I15" s="120"/>
      <c r="CJ15" s="120"/>
      <c r="CK15" s="120"/>
      <c r="CL15" s="120"/>
      <c r="CM15" s="120"/>
    </row>
    <row r="16" spans="1:91" s="178" customFormat="1" ht="42" hidden="1" customHeight="1">
      <c r="A16" s="182"/>
      <c r="B16" s="183"/>
      <c r="C16" s="184"/>
      <c r="D16" s="184"/>
      <c r="E16" s="184"/>
      <c r="F16" s="184"/>
      <c r="G16" s="184"/>
      <c r="H16" s="184"/>
      <c r="I16" s="185"/>
      <c r="J16" s="185"/>
      <c r="K16" s="186"/>
      <c r="L16" s="187"/>
      <c r="M16" s="187"/>
      <c r="N16" s="187"/>
      <c r="O16" s="187"/>
      <c r="P16" s="187"/>
      <c r="Q16" s="188"/>
      <c r="R16" s="187"/>
      <c r="S16" s="189"/>
      <c r="T16" s="189"/>
      <c r="U16" s="189"/>
      <c r="V16" s="189"/>
      <c r="W16" s="189"/>
      <c r="X16" s="189"/>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I16" s="120"/>
      <c r="CJ16" s="120"/>
      <c r="CK16" s="120"/>
      <c r="CL16" s="120"/>
      <c r="CM16" s="120"/>
    </row>
    <row r="17" spans="1:91" s="178" customFormat="1" ht="42" hidden="1" customHeight="1">
      <c r="A17" s="182"/>
      <c r="B17" s="183"/>
      <c r="C17" s="184"/>
      <c r="D17" s="184"/>
      <c r="E17" s="184"/>
      <c r="F17" s="184"/>
      <c r="G17" s="184"/>
      <c r="H17" s="184"/>
      <c r="I17" s="185"/>
      <c r="J17" s="185"/>
      <c r="K17" s="186"/>
      <c r="L17" s="187"/>
      <c r="M17" s="187"/>
      <c r="N17" s="187"/>
      <c r="O17" s="187"/>
      <c r="P17" s="187"/>
      <c r="Q17" s="188"/>
      <c r="R17" s="187"/>
      <c r="S17" s="189"/>
      <c r="T17" s="189"/>
      <c r="U17" s="189"/>
      <c r="V17" s="189"/>
      <c r="W17" s="189"/>
      <c r="X17" s="189"/>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I17" s="120"/>
      <c r="CJ17" s="120"/>
      <c r="CK17" s="120"/>
      <c r="CL17" s="120"/>
      <c r="CM17" s="120"/>
    </row>
    <row r="18" spans="1:91" s="178" customFormat="1" ht="42" hidden="1" customHeight="1">
      <c r="A18" s="182"/>
      <c r="B18" s="183"/>
      <c r="C18" s="184"/>
      <c r="D18" s="184"/>
      <c r="E18" s="184"/>
      <c r="F18" s="184"/>
      <c r="G18" s="184"/>
      <c r="H18" s="184"/>
      <c r="I18" s="185"/>
      <c r="J18" s="185"/>
      <c r="K18" s="186"/>
      <c r="L18" s="187"/>
      <c r="M18" s="187"/>
      <c r="N18" s="187"/>
      <c r="O18" s="187"/>
      <c r="P18" s="187"/>
      <c r="Q18" s="188"/>
      <c r="R18" s="187"/>
      <c r="S18" s="189"/>
      <c r="T18" s="189"/>
      <c r="U18" s="189"/>
      <c r="V18" s="189"/>
      <c r="W18" s="189"/>
      <c r="X18" s="189"/>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I18" s="120"/>
      <c r="CJ18" s="120"/>
      <c r="CK18" s="120"/>
      <c r="CL18" s="120"/>
      <c r="CM18" s="120"/>
    </row>
    <row r="19" spans="1:91" s="178" customFormat="1" ht="42" hidden="1" customHeight="1">
      <c r="A19" s="182"/>
      <c r="B19" s="183"/>
      <c r="C19" s="184"/>
      <c r="D19" s="184"/>
      <c r="E19" s="184"/>
      <c r="F19" s="184"/>
      <c r="G19" s="184"/>
      <c r="H19" s="184"/>
      <c r="I19" s="185"/>
      <c r="J19" s="185"/>
      <c r="K19" s="186"/>
      <c r="L19" s="187"/>
      <c r="M19" s="187"/>
      <c r="N19" s="187"/>
      <c r="O19" s="187"/>
      <c r="P19" s="187"/>
      <c r="Q19" s="188"/>
      <c r="R19" s="187"/>
      <c r="S19" s="189"/>
      <c r="T19" s="189"/>
      <c r="U19" s="189"/>
      <c r="V19" s="189"/>
      <c r="W19" s="189"/>
      <c r="X19" s="189"/>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I19" s="120"/>
      <c r="CJ19" s="120"/>
      <c r="CK19" s="120"/>
      <c r="CL19" s="120"/>
      <c r="CM19" s="120"/>
    </row>
    <row r="20" spans="1:91" s="178" customFormat="1" ht="42" hidden="1" customHeight="1">
      <c r="A20" s="182"/>
      <c r="B20" s="183"/>
      <c r="C20" s="184"/>
      <c r="D20" s="184"/>
      <c r="E20" s="184"/>
      <c r="F20" s="184"/>
      <c r="G20" s="184"/>
      <c r="H20" s="184"/>
      <c r="I20" s="185"/>
      <c r="J20" s="185"/>
      <c r="K20" s="186"/>
      <c r="L20" s="187"/>
      <c r="M20" s="187"/>
      <c r="N20" s="187"/>
      <c r="O20" s="187"/>
      <c r="P20" s="187"/>
      <c r="Q20" s="188"/>
      <c r="R20" s="187"/>
      <c r="S20" s="189"/>
      <c r="T20" s="189"/>
      <c r="U20" s="189"/>
      <c r="V20" s="189"/>
      <c r="W20" s="189"/>
      <c r="X20" s="189"/>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I20" s="120"/>
      <c r="CJ20" s="120"/>
      <c r="CK20" s="120"/>
      <c r="CL20" s="120"/>
      <c r="CM20" s="120"/>
    </row>
    <row r="21" spans="1:91" s="178" customFormat="1" ht="42" hidden="1" customHeight="1">
      <c r="A21" s="182"/>
      <c r="B21" s="183"/>
      <c r="C21" s="184"/>
      <c r="D21" s="184"/>
      <c r="E21" s="184"/>
      <c r="F21" s="184"/>
      <c r="G21" s="184"/>
      <c r="H21" s="184"/>
      <c r="I21" s="185"/>
      <c r="J21" s="185"/>
      <c r="K21" s="186"/>
      <c r="L21" s="187"/>
      <c r="M21" s="187"/>
      <c r="N21" s="187"/>
      <c r="O21" s="187"/>
      <c r="P21" s="187"/>
      <c r="Q21" s="188"/>
      <c r="R21" s="187"/>
      <c r="S21" s="189"/>
      <c r="T21" s="189"/>
      <c r="U21" s="189"/>
      <c r="V21" s="189"/>
      <c r="W21" s="189"/>
      <c r="X21" s="189"/>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I21" s="120"/>
      <c r="CJ21" s="120"/>
      <c r="CK21" s="120"/>
      <c r="CL21" s="120"/>
      <c r="CM21" s="120"/>
    </row>
    <row r="22" spans="1:91" s="178" customFormat="1" ht="42" hidden="1" customHeight="1">
      <c r="A22" s="182"/>
      <c r="B22" s="183"/>
      <c r="C22" s="184"/>
      <c r="D22" s="184"/>
      <c r="E22" s="184"/>
      <c r="F22" s="184"/>
      <c r="G22" s="184"/>
      <c r="H22" s="184"/>
      <c r="I22" s="185"/>
      <c r="J22" s="185"/>
      <c r="K22" s="186"/>
      <c r="L22" s="187"/>
      <c r="M22" s="187"/>
      <c r="N22" s="187"/>
      <c r="O22" s="187"/>
      <c r="P22" s="187"/>
      <c r="Q22" s="188"/>
      <c r="R22" s="187"/>
      <c r="S22" s="189"/>
      <c r="T22" s="189"/>
      <c r="U22" s="189"/>
      <c r="V22" s="189"/>
      <c r="W22" s="189"/>
      <c r="X22" s="189"/>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I22" s="120"/>
      <c r="CJ22" s="120"/>
      <c r="CK22" s="120"/>
      <c r="CL22" s="120"/>
      <c r="CM22" s="120"/>
    </row>
    <row r="23" spans="1:91" s="178" customFormat="1" ht="42" hidden="1" customHeight="1">
      <c r="A23" s="182"/>
      <c r="B23" s="183"/>
      <c r="C23" s="184"/>
      <c r="D23" s="184"/>
      <c r="E23" s="184"/>
      <c r="F23" s="184"/>
      <c r="G23" s="184"/>
      <c r="H23" s="184"/>
      <c r="I23" s="185"/>
      <c r="J23" s="185"/>
      <c r="K23" s="186"/>
      <c r="L23" s="187"/>
      <c r="M23" s="187"/>
      <c r="N23" s="187"/>
      <c r="O23" s="187"/>
      <c r="P23" s="187"/>
      <c r="Q23" s="188"/>
      <c r="R23" s="187"/>
      <c r="S23" s="189"/>
      <c r="T23" s="189"/>
      <c r="U23" s="189"/>
      <c r="V23" s="189"/>
      <c r="W23" s="189"/>
      <c r="X23" s="189"/>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I23" s="120"/>
      <c r="CJ23" s="120"/>
      <c r="CK23" s="120"/>
      <c r="CL23" s="120"/>
      <c r="CM23" s="120"/>
    </row>
    <row r="24" spans="1:91"/>
    <row r="25" spans="1:91"/>
  </sheetData>
  <dataConsolidate/>
  <mergeCells count="15">
    <mergeCell ref="Q3:R3"/>
    <mergeCell ref="S3:X3"/>
    <mergeCell ref="A12:E12"/>
    <mergeCell ref="A1:X1"/>
    <mergeCell ref="G2:O2"/>
    <mergeCell ref="A3:A4"/>
    <mergeCell ref="B3:B4"/>
    <mergeCell ref="C3:C4"/>
    <mergeCell ref="D3:E3"/>
    <mergeCell ref="F3:F4"/>
    <mergeCell ref="G3:G4"/>
    <mergeCell ref="H3:H4"/>
    <mergeCell ref="M3:M4"/>
    <mergeCell ref="N3:N4"/>
    <mergeCell ref="O3:P3"/>
  </mergeCells>
  <dataValidations count="4">
    <dataValidation type="whole" allowBlank="1" showInputMessage="1" showErrorMessage="1" sqref="S2:W65536">
      <formula1>0</formula1>
      <formula2>10</formula2>
    </dataValidation>
    <dataValidation type="list" allowBlank="1" showInputMessage="1" showErrorMessage="1" sqref="A2:A11 A13:A65536">
      <formula1>$AY$5:$AY$11</formula1>
    </dataValidation>
    <dataValidation type="list" allowBlank="1" showInputMessage="1" showErrorMessage="1" sqref="H3:H65536">
      <formula1>$BA$5:$BA$12</formula1>
    </dataValidation>
    <dataValidation type="list" allowBlank="1" showInputMessage="1" showErrorMessage="1" sqref="G3:G65536">
      <formula1>$AZ$5:$AZ$11</formula1>
    </dataValidation>
  </dataValidations>
  <printOptions horizontalCentered="1"/>
  <pageMargins left="0" right="0" top="1.2598425196850394" bottom="0.62992125984251968" header="0.39370078740157483" footer="0.39370078740157483"/>
  <pageSetup paperSize="9" scale="53" orientation="landscape" blackAndWhite="1" r:id="rId1"/>
  <headerFooter alignWithMargins="0">
    <oddHeader>&amp;C&amp;12T.C.
İÇİŞLERİ BAKANLIĞI
Mahalli İdareler Genel Müdürlüğü</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L24"/>
  <sheetViews>
    <sheetView zoomScale="75" workbookViewId="0">
      <selection sqref="A1:W1"/>
    </sheetView>
  </sheetViews>
  <sheetFormatPr defaultRowHeight="33" customHeight="1"/>
  <cols>
    <col min="1" max="1" width="8.42578125" style="10" bestFit="1" customWidth="1"/>
    <col min="2" max="2" width="7.7109375" style="10" customWidth="1"/>
    <col min="3" max="3" width="10" style="10" customWidth="1"/>
    <col min="4" max="4" width="17.42578125" style="10" customWidth="1"/>
    <col min="5" max="5" width="14.42578125" style="10" bestFit="1" customWidth="1"/>
    <col min="6" max="6" width="6.5703125" style="10" bestFit="1" customWidth="1"/>
    <col min="7" max="7" width="24.85546875" style="10" customWidth="1"/>
    <col min="8" max="8" width="24.5703125" style="10" customWidth="1"/>
    <col min="9" max="9" width="9.42578125" style="179" bestFit="1" customWidth="1"/>
    <col min="10" max="10" width="10" style="179" bestFit="1" customWidth="1"/>
    <col min="11" max="11" width="9.28515625" style="180" bestFit="1" customWidth="1"/>
    <col min="12" max="12" width="13.85546875" style="179" bestFit="1" customWidth="1"/>
    <col min="13" max="13" width="17.7109375" style="179" bestFit="1" customWidth="1"/>
    <col min="14" max="14" width="4" style="179" bestFit="1" customWidth="1"/>
    <col min="15" max="15" width="9.85546875" style="179" bestFit="1" customWidth="1"/>
    <col min="16" max="16" width="5.28515625" style="181" bestFit="1" customWidth="1"/>
    <col min="17" max="17" width="6.28515625" style="10" bestFit="1" customWidth="1"/>
    <col min="18" max="18" width="5.5703125" style="10" bestFit="1" customWidth="1"/>
    <col min="19" max="19" width="8.28515625" style="10" bestFit="1" customWidth="1"/>
    <col min="20" max="20" width="4.85546875" style="10" bestFit="1" customWidth="1"/>
    <col min="21" max="21" width="5.28515625" style="10" bestFit="1" customWidth="1"/>
    <col min="22" max="22" width="7.85546875" style="10" bestFit="1" customWidth="1"/>
    <col min="23" max="23" width="13.5703125" style="10" bestFit="1" customWidth="1"/>
    <col min="24" max="51" width="9.140625" style="176"/>
    <col min="52" max="52" width="18.28515625" style="176" customWidth="1"/>
    <col min="53" max="83" width="9.140625" style="176"/>
    <col min="84" max="85" width="9.140625" style="10"/>
    <col min="86" max="86" width="9.140625" style="176"/>
    <col min="87" max="87" width="10.42578125" style="176" customWidth="1"/>
    <col min="88" max="88" width="10.28515625" style="176" customWidth="1"/>
    <col min="89" max="90" width="9.140625" style="176"/>
    <col min="91" max="92" width="9.140625" style="10"/>
    <col min="93" max="96" width="0" style="10" hidden="1" customWidth="1"/>
    <col min="97" max="16384" width="9.140625" style="10"/>
  </cols>
  <sheetData>
    <row r="1" spans="1:90" s="53" customFormat="1" ht="33" customHeight="1">
      <c r="A1" s="2295" t="s">
        <v>855</v>
      </c>
      <c r="B1" s="2295"/>
      <c r="C1" s="2295"/>
      <c r="D1" s="2295"/>
      <c r="E1" s="2295"/>
      <c r="F1" s="2295"/>
      <c r="G1" s="2295"/>
      <c r="H1" s="2295"/>
      <c r="I1" s="2295"/>
      <c r="J1" s="2295"/>
      <c r="K1" s="2295"/>
      <c r="L1" s="2295"/>
      <c r="M1" s="2295"/>
      <c r="N1" s="2295"/>
      <c r="O1" s="2295"/>
      <c r="P1" s="2295"/>
      <c r="Q1" s="2295"/>
      <c r="R1" s="2295"/>
      <c r="S1" s="2295"/>
      <c r="T1" s="2295"/>
      <c r="U1" s="2295"/>
      <c r="V1" s="2295"/>
      <c r="W1" s="2295"/>
      <c r="CH1" s="176"/>
      <c r="CI1" s="176"/>
      <c r="CJ1" s="176"/>
      <c r="CK1" s="176"/>
      <c r="CL1" s="176"/>
    </row>
    <row r="2" spans="1:90" s="53" customFormat="1" ht="33" customHeight="1" thickBot="1">
      <c r="I2" s="163"/>
      <c r="J2" s="163"/>
      <c r="K2" s="598"/>
      <c r="L2" s="163"/>
      <c r="M2" s="163"/>
      <c r="N2" s="163"/>
      <c r="O2" s="163"/>
      <c r="CH2" s="176"/>
      <c r="CI2" s="176"/>
      <c r="CJ2" s="176"/>
      <c r="CK2" s="176"/>
      <c r="CL2" s="176"/>
    </row>
    <row r="3" spans="1:90" s="53" customFormat="1" ht="33" customHeight="1">
      <c r="A3" s="2296" t="s">
        <v>139</v>
      </c>
      <c r="B3" s="2298" t="s">
        <v>140</v>
      </c>
      <c r="C3" s="2300" t="s">
        <v>141</v>
      </c>
      <c r="D3" s="2300" t="s">
        <v>143</v>
      </c>
      <c r="E3" s="2300"/>
      <c r="F3" s="2302" t="s">
        <v>44</v>
      </c>
      <c r="G3" s="2304" t="s">
        <v>856</v>
      </c>
      <c r="H3" s="2306" t="s">
        <v>857</v>
      </c>
      <c r="I3" s="11" t="s">
        <v>147</v>
      </c>
      <c r="J3" s="12" t="s">
        <v>148</v>
      </c>
      <c r="K3" s="12" t="s">
        <v>149</v>
      </c>
      <c r="L3" s="13" t="s">
        <v>150</v>
      </c>
      <c r="M3" s="2308" t="s">
        <v>858</v>
      </c>
      <c r="N3" s="2287" t="s">
        <v>859</v>
      </c>
      <c r="O3" s="2288"/>
      <c r="P3" s="2287" t="s">
        <v>161</v>
      </c>
      <c r="Q3" s="2288"/>
      <c r="R3" s="2289" t="s">
        <v>2</v>
      </c>
      <c r="S3" s="2290"/>
      <c r="T3" s="2290"/>
      <c r="U3" s="2290"/>
      <c r="V3" s="2290"/>
      <c r="W3" s="2291"/>
      <c r="CH3" s="176"/>
      <c r="CI3" s="176"/>
      <c r="CJ3" s="176"/>
      <c r="CK3" s="176"/>
      <c r="CL3" s="176"/>
    </row>
    <row r="4" spans="1:90" s="53" customFormat="1" ht="60" customHeight="1" thickBot="1">
      <c r="A4" s="2297"/>
      <c r="B4" s="2299"/>
      <c r="C4" s="2301"/>
      <c r="D4" s="1901" t="s">
        <v>162</v>
      </c>
      <c r="E4" s="1976" t="s">
        <v>676</v>
      </c>
      <c r="F4" s="2303"/>
      <c r="G4" s="2305"/>
      <c r="H4" s="2307"/>
      <c r="I4" s="14" t="s">
        <v>164</v>
      </c>
      <c r="J4" s="15" t="s">
        <v>165</v>
      </c>
      <c r="K4" s="15" t="s">
        <v>845</v>
      </c>
      <c r="L4" s="16" t="s">
        <v>860</v>
      </c>
      <c r="M4" s="2309"/>
      <c r="N4" s="599" t="s">
        <v>861</v>
      </c>
      <c r="O4" s="600" t="s">
        <v>862</v>
      </c>
      <c r="P4" s="24" t="s">
        <v>172</v>
      </c>
      <c r="Q4" s="25" t="s">
        <v>173</v>
      </c>
      <c r="R4" s="165" t="s">
        <v>174</v>
      </c>
      <c r="S4" s="50" t="s">
        <v>175</v>
      </c>
      <c r="T4" s="50" t="s">
        <v>176</v>
      </c>
      <c r="U4" s="50" t="s">
        <v>177</v>
      </c>
      <c r="V4" s="50" t="s">
        <v>178</v>
      </c>
      <c r="W4" s="51" t="s">
        <v>179</v>
      </c>
      <c r="CH4" s="176"/>
      <c r="CI4" s="176"/>
      <c r="CJ4" s="176"/>
      <c r="CK4" s="176"/>
      <c r="CL4" s="176"/>
    </row>
    <row r="5" spans="1:90" s="177" customFormat="1" ht="33" customHeight="1">
      <c r="A5" s="601"/>
      <c r="B5" s="602"/>
      <c r="C5" s="603"/>
      <c r="D5" s="603"/>
      <c r="E5" s="603"/>
      <c r="F5" s="603"/>
      <c r="G5" s="603"/>
      <c r="H5" s="604"/>
      <c r="I5" s="605"/>
      <c r="J5" s="606"/>
      <c r="K5" s="607"/>
      <c r="L5" s="608"/>
      <c r="M5" s="609"/>
      <c r="N5" s="610"/>
      <c r="O5" s="611"/>
      <c r="P5" s="612"/>
      <c r="Q5" s="608"/>
      <c r="R5" s="612"/>
      <c r="S5" s="613"/>
      <c r="T5" s="613"/>
      <c r="U5" s="613"/>
      <c r="V5" s="613"/>
      <c r="W5" s="614"/>
      <c r="AX5" s="120" t="s">
        <v>180</v>
      </c>
      <c r="AY5" s="120" t="s">
        <v>75</v>
      </c>
      <c r="AZ5" s="120" t="s">
        <v>40</v>
      </c>
      <c r="BA5" s="120" t="s">
        <v>63</v>
      </c>
      <c r="CH5" s="120" t="s">
        <v>180</v>
      </c>
      <c r="CI5" s="120" t="s">
        <v>75</v>
      </c>
      <c r="CJ5" s="120" t="s">
        <v>847</v>
      </c>
      <c r="CK5" s="120"/>
      <c r="CL5" s="120"/>
    </row>
    <row r="6" spans="1:90" s="178" customFormat="1" ht="33" customHeight="1">
      <c r="A6" s="615"/>
      <c r="B6" s="616"/>
      <c r="C6" s="617"/>
      <c r="D6" s="617"/>
      <c r="E6" s="617"/>
      <c r="F6" s="617"/>
      <c r="G6" s="617"/>
      <c r="H6" s="618"/>
      <c r="I6" s="619"/>
      <c r="J6" s="620"/>
      <c r="K6" s="621"/>
      <c r="L6" s="622"/>
      <c r="M6" s="623"/>
      <c r="N6" s="623"/>
      <c r="O6" s="624"/>
      <c r="P6" s="625"/>
      <c r="Q6" s="624"/>
      <c r="R6" s="91"/>
      <c r="S6" s="92"/>
      <c r="T6" s="92"/>
      <c r="U6" s="92"/>
      <c r="V6" s="92"/>
      <c r="W6" s="93"/>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t="s">
        <v>848</v>
      </c>
      <c r="AY6" s="120" t="s">
        <v>849</v>
      </c>
      <c r="AZ6" s="120" t="s">
        <v>863</v>
      </c>
      <c r="BA6" s="120" t="s">
        <v>64</v>
      </c>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H6" s="120" t="s">
        <v>848</v>
      </c>
      <c r="CI6" s="120" t="s">
        <v>849</v>
      </c>
      <c r="CJ6" s="120" t="s">
        <v>851</v>
      </c>
      <c r="CK6" s="120"/>
      <c r="CL6" s="120"/>
    </row>
    <row r="7" spans="1:90" s="178" customFormat="1" ht="33" customHeight="1">
      <c r="A7" s="615"/>
      <c r="B7" s="616"/>
      <c r="C7" s="617"/>
      <c r="D7" s="617"/>
      <c r="E7" s="617"/>
      <c r="F7" s="617"/>
      <c r="G7" s="617"/>
      <c r="H7" s="618"/>
      <c r="I7" s="619"/>
      <c r="J7" s="620"/>
      <c r="K7" s="621"/>
      <c r="L7" s="622"/>
      <c r="M7" s="623"/>
      <c r="N7" s="623"/>
      <c r="O7" s="624"/>
      <c r="P7" s="625"/>
      <c r="Q7" s="624"/>
      <c r="R7" s="91"/>
      <c r="S7" s="92"/>
      <c r="T7" s="92"/>
      <c r="U7" s="92"/>
      <c r="V7" s="92"/>
      <c r="W7" s="93"/>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t="s">
        <v>9</v>
      </c>
      <c r="AY7" s="120" t="s">
        <v>864</v>
      </c>
      <c r="AZ7" s="120" t="s">
        <v>865</v>
      </c>
      <c r="BA7" s="120" t="s">
        <v>65</v>
      </c>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H7" s="120" t="s">
        <v>9</v>
      </c>
      <c r="CI7" s="120" t="s">
        <v>77</v>
      </c>
      <c r="CJ7" s="120" t="s">
        <v>853</v>
      </c>
      <c r="CK7" s="120"/>
      <c r="CL7" s="120"/>
    </row>
    <row r="8" spans="1:90" s="178" customFormat="1" ht="33" customHeight="1">
      <c r="A8" s="615"/>
      <c r="B8" s="616"/>
      <c r="C8" s="617"/>
      <c r="D8" s="617"/>
      <c r="E8" s="617"/>
      <c r="F8" s="617"/>
      <c r="G8" s="617"/>
      <c r="H8" s="618"/>
      <c r="I8" s="619"/>
      <c r="J8" s="620"/>
      <c r="K8" s="621"/>
      <c r="L8" s="622"/>
      <c r="M8" s="623"/>
      <c r="N8" s="623"/>
      <c r="O8" s="624"/>
      <c r="P8" s="625"/>
      <c r="Q8" s="624"/>
      <c r="R8" s="91"/>
      <c r="S8" s="92"/>
      <c r="T8" s="92"/>
      <c r="U8" s="92"/>
      <c r="V8" s="92"/>
      <c r="W8" s="93"/>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t="s">
        <v>77</v>
      </c>
      <c r="AZ8" s="120" t="s">
        <v>866</v>
      </c>
      <c r="BA8" s="120" t="s">
        <v>867</v>
      </c>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H8" s="120"/>
      <c r="CI8" s="120"/>
      <c r="CJ8" s="120"/>
      <c r="CK8" s="120"/>
      <c r="CL8" s="120"/>
    </row>
    <row r="9" spans="1:90" s="178" customFormat="1" ht="33" customHeight="1">
      <c r="A9" s="615"/>
      <c r="B9" s="616"/>
      <c r="C9" s="617"/>
      <c r="D9" s="617"/>
      <c r="E9" s="617"/>
      <c r="F9" s="617"/>
      <c r="G9" s="617"/>
      <c r="H9" s="618"/>
      <c r="I9" s="619"/>
      <c r="J9" s="620"/>
      <c r="K9" s="621"/>
      <c r="L9" s="624"/>
      <c r="M9" s="623"/>
      <c r="N9" s="623"/>
      <c r="O9" s="624"/>
      <c r="P9" s="625"/>
      <c r="Q9" s="624"/>
      <c r="R9" s="91"/>
      <c r="S9" s="92"/>
      <c r="T9" s="92"/>
      <c r="U9" s="92"/>
      <c r="V9" s="92"/>
      <c r="W9" s="93"/>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t="s">
        <v>868</v>
      </c>
      <c r="BA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H9" s="120"/>
      <c r="CI9" s="120"/>
      <c r="CJ9" s="120"/>
      <c r="CK9" s="120"/>
      <c r="CL9" s="120"/>
    </row>
    <row r="10" spans="1:90" s="178" customFormat="1" ht="33" customHeight="1">
      <c r="A10" s="615"/>
      <c r="B10" s="616"/>
      <c r="C10" s="617"/>
      <c r="D10" s="617"/>
      <c r="E10" s="617"/>
      <c r="F10" s="617"/>
      <c r="G10" s="617"/>
      <c r="H10" s="618"/>
      <c r="I10" s="619"/>
      <c r="J10" s="620"/>
      <c r="K10" s="621"/>
      <c r="L10" s="624"/>
      <c r="M10" s="623"/>
      <c r="N10" s="623"/>
      <c r="O10" s="624"/>
      <c r="P10" s="625"/>
      <c r="Q10" s="624"/>
      <c r="R10" s="91"/>
      <c r="S10" s="92"/>
      <c r="T10" s="92"/>
      <c r="U10" s="92"/>
      <c r="V10" s="92"/>
      <c r="W10" s="93"/>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t="s">
        <v>869</v>
      </c>
      <c r="BA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H10" s="120"/>
      <c r="CI10" s="120"/>
      <c r="CJ10" s="120"/>
      <c r="CK10" s="120"/>
      <c r="CL10" s="120"/>
    </row>
    <row r="11" spans="1:90" s="178" customFormat="1" ht="33" customHeight="1">
      <c r="A11" s="615"/>
      <c r="B11" s="616"/>
      <c r="C11" s="617"/>
      <c r="D11" s="617"/>
      <c r="E11" s="617"/>
      <c r="F11" s="617"/>
      <c r="G11" s="617"/>
      <c r="H11" s="618"/>
      <c r="I11" s="619"/>
      <c r="J11" s="620"/>
      <c r="K11" s="621"/>
      <c r="L11" s="624"/>
      <c r="M11" s="623"/>
      <c r="N11" s="623"/>
      <c r="O11" s="624"/>
      <c r="P11" s="625"/>
      <c r="Q11" s="624"/>
      <c r="R11" s="91"/>
      <c r="S11" s="92"/>
      <c r="T11" s="92"/>
      <c r="U11" s="92"/>
      <c r="V11" s="92"/>
      <c r="W11" s="93"/>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t="s">
        <v>870</v>
      </c>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H11" s="120"/>
      <c r="CI11" s="120"/>
      <c r="CJ11" s="120"/>
      <c r="CK11" s="120"/>
      <c r="CL11" s="120"/>
    </row>
    <row r="12" spans="1:90" s="178" customFormat="1" ht="33" customHeight="1">
      <c r="A12" s="615"/>
      <c r="B12" s="616"/>
      <c r="C12" s="617"/>
      <c r="D12" s="617"/>
      <c r="E12" s="617"/>
      <c r="F12" s="617"/>
      <c r="G12" s="617"/>
      <c r="H12" s="618"/>
      <c r="I12" s="619"/>
      <c r="J12" s="620"/>
      <c r="K12" s="621"/>
      <c r="L12" s="624"/>
      <c r="M12" s="623"/>
      <c r="N12" s="623"/>
      <c r="O12" s="624"/>
      <c r="P12" s="625"/>
      <c r="Q12" s="624"/>
      <c r="R12" s="91"/>
      <c r="S12" s="92"/>
      <c r="T12" s="92"/>
      <c r="U12" s="92"/>
      <c r="V12" s="92"/>
      <c r="W12" s="93"/>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t="s">
        <v>871</v>
      </c>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H12" s="120"/>
      <c r="CI12" s="120"/>
      <c r="CJ12" s="120"/>
      <c r="CK12" s="120"/>
      <c r="CL12" s="120"/>
    </row>
    <row r="13" spans="1:90" s="178" customFormat="1" ht="33" customHeight="1">
      <c r="A13" s="615"/>
      <c r="B13" s="616"/>
      <c r="C13" s="617"/>
      <c r="D13" s="617"/>
      <c r="E13" s="617"/>
      <c r="F13" s="617"/>
      <c r="G13" s="617"/>
      <c r="H13" s="618"/>
      <c r="I13" s="619"/>
      <c r="J13" s="620"/>
      <c r="K13" s="621"/>
      <c r="L13" s="624"/>
      <c r="M13" s="623"/>
      <c r="N13" s="623"/>
      <c r="O13" s="624"/>
      <c r="P13" s="625"/>
      <c r="Q13" s="624"/>
      <c r="R13" s="91"/>
      <c r="S13" s="92"/>
      <c r="T13" s="92"/>
      <c r="U13" s="92"/>
      <c r="V13" s="92"/>
      <c r="W13" s="93"/>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H13" s="120"/>
      <c r="CI13" s="120"/>
      <c r="CJ13" s="120"/>
      <c r="CK13" s="120"/>
      <c r="CL13" s="120"/>
    </row>
    <row r="14" spans="1:90" s="178" customFormat="1" ht="33" customHeight="1">
      <c r="A14" s="615"/>
      <c r="B14" s="616"/>
      <c r="C14" s="617"/>
      <c r="D14" s="617"/>
      <c r="E14" s="617"/>
      <c r="F14" s="617"/>
      <c r="G14" s="617"/>
      <c r="H14" s="618"/>
      <c r="I14" s="619"/>
      <c r="J14" s="620"/>
      <c r="K14" s="621"/>
      <c r="L14" s="624"/>
      <c r="M14" s="623"/>
      <c r="N14" s="623"/>
      <c r="O14" s="624"/>
      <c r="P14" s="625"/>
      <c r="Q14" s="624"/>
      <c r="R14" s="91"/>
      <c r="S14" s="92"/>
      <c r="T14" s="92"/>
      <c r="U14" s="92"/>
      <c r="V14" s="92"/>
      <c r="W14" s="93"/>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H14" s="120"/>
      <c r="CI14" s="120"/>
      <c r="CJ14" s="120"/>
      <c r="CK14" s="120"/>
      <c r="CL14" s="120"/>
    </row>
    <row r="15" spans="1:90" s="178" customFormat="1" ht="33" customHeight="1">
      <c r="A15" s="615"/>
      <c r="B15" s="616"/>
      <c r="C15" s="617"/>
      <c r="D15" s="617"/>
      <c r="E15" s="617"/>
      <c r="F15" s="617"/>
      <c r="G15" s="617"/>
      <c r="H15" s="618"/>
      <c r="I15" s="619"/>
      <c r="J15" s="620"/>
      <c r="K15" s="621"/>
      <c r="L15" s="624"/>
      <c r="M15" s="623"/>
      <c r="N15" s="623"/>
      <c r="O15" s="624"/>
      <c r="P15" s="625"/>
      <c r="Q15" s="624"/>
      <c r="R15" s="91"/>
      <c r="S15" s="92"/>
      <c r="T15" s="92"/>
      <c r="U15" s="92"/>
      <c r="V15" s="92"/>
      <c r="W15" s="93"/>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H15" s="120"/>
      <c r="CI15" s="120"/>
      <c r="CJ15" s="120"/>
      <c r="CK15" s="120"/>
      <c r="CL15" s="120"/>
    </row>
    <row r="16" spans="1:90" s="178" customFormat="1" ht="33" customHeight="1">
      <c r="A16" s="615"/>
      <c r="B16" s="616"/>
      <c r="C16" s="617"/>
      <c r="D16" s="617"/>
      <c r="E16" s="617"/>
      <c r="F16" s="617"/>
      <c r="G16" s="617"/>
      <c r="H16" s="618"/>
      <c r="I16" s="619"/>
      <c r="J16" s="620"/>
      <c r="K16" s="621"/>
      <c r="L16" s="624"/>
      <c r="M16" s="623"/>
      <c r="N16" s="623"/>
      <c r="O16" s="624"/>
      <c r="P16" s="625"/>
      <c r="Q16" s="624"/>
      <c r="R16" s="91"/>
      <c r="S16" s="92"/>
      <c r="T16" s="92"/>
      <c r="U16" s="92"/>
      <c r="V16" s="92"/>
      <c r="W16" s="93"/>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H16" s="120"/>
      <c r="CI16" s="120"/>
      <c r="CJ16" s="120"/>
      <c r="CK16" s="120"/>
      <c r="CL16" s="120"/>
    </row>
    <row r="17" spans="1:90" s="178" customFormat="1" ht="33" customHeight="1">
      <c r="A17" s="615"/>
      <c r="B17" s="616"/>
      <c r="C17" s="617"/>
      <c r="D17" s="617"/>
      <c r="E17" s="617"/>
      <c r="F17" s="617"/>
      <c r="G17" s="617"/>
      <c r="H17" s="618"/>
      <c r="I17" s="619"/>
      <c r="J17" s="620"/>
      <c r="K17" s="621"/>
      <c r="L17" s="624"/>
      <c r="M17" s="623"/>
      <c r="N17" s="623"/>
      <c r="O17" s="624"/>
      <c r="P17" s="625"/>
      <c r="Q17" s="624"/>
      <c r="R17" s="91"/>
      <c r="S17" s="92"/>
      <c r="T17" s="92"/>
      <c r="U17" s="92"/>
      <c r="V17" s="92"/>
      <c r="W17" s="93"/>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H17" s="120"/>
      <c r="CI17" s="120"/>
      <c r="CJ17" s="120"/>
      <c r="CK17" s="120"/>
      <c r="CL17" s="120"/>
    </row>
    <row r="18" spans="1:90" s="178" customFormat="1" ht="33" customHeight="1">
      <c r="A18" s="615"/>
      <c r="B18" s="616"/>
      <c r="C18" s="617"/>
      <c r="D18" s="617"/>
      <c r="E18" s="617"/>
      <c r="F18" s="617"/>
      <c r="G18" s="617"/>
      <c r="H18" s="618"/>
      <c r="I18" s="619"/>
      <c r="J18" s="620"/>
      <c r="K18" s="621"/>
      <c r="L18" s="624"/>
      <c r="M18" s="623"/>
      <c r="N18" s="623"/>
      <c r="O18" s="624"/>
      <c r="P18" s="625"/>
      <c r="Q18" s="624"/>
      <c r="R18" s="91"/>
      <c r="S18" s="92"/>
      <c r="T18" s="92"/>
      <c r="U18" s="92"/>
      <c r="V18" s="92"/>
      <c r="W18" s="93"/>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H18" s="120"/>
      <c r="CI18" s="120"/>
      <c r="CJ18" s="120"/>
      <c r="CK18" s="120"/>
      <c r="CL18" s="120"/>
    </row>
    <row r="19" spans="1:90" s="178" customFormat="1" ht="33" customHeight="1">
      <c r="A19" s="615"/>
      <c r="B19" s="616"/>
      <c r="C19" s="617"/>
      <c r="D19" s="617"/>
      <c r="E19" s="617"/>
      <c r="F19" s="617"/>
      <c r="G19" s="617"/>
      <c r="H19" s="618"/>
      <c r="I19" s="619"/>
      <c r="J19" s="620"/>
      <c r="K19" s="621"/>
      <c r="L19" s="624"/>
      <c r="M19" s="623"/>
      <c r="N19" s="623"/>
      <c r="O19" s="624"/>
      <c r="P19" s="625"/>
      <c r="Q19" s="624"/>
      <c r="R19" s="91"/>
      <c r="S19" s="92"/>
      <c r="T19" s="92"/>
      <c r="U19" s="92"/>
      <c r="V19" s="92"/>
      <c r="W19" s="93"/>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H19" s="120"/>
      <c r="CI19" s="120"/>
      <c r="CJ19" s="120"/>
      <c r="CK19" s="120"/>
      <c r="CL19" s="120"/>
    </row>
    <row r="20" spans="1:90" s="178" customFormat="1" ht="33" customHeight="1">
      <c r="A20" s="615"/>
      <c r="B20" s="616"/>
      <c r="C20" s="617"/>
      <c r="D20" s="617"/>
      <c r="E20" s="617"/>
      <c r="F20" s="617"/>
      <c r="G20" s="617"/>
      <c r="H20" s="618"/>
      <c r="I20" s="619"/>
      <c r="J20" s="620"/>
      <c r="K20" s="621"/>
      <c r="L20" s="624"/>
      <c r="M20" s="623"/>
      <c r="N20" s="623"/>
      <c r="O20" s="624"/>
      <c r="P20" s="625"/>
      <c r="Q20" s="624"/>
      <c r="R20" s="91"/>
      <c r="S20" s="92"/>
      <c r="T20" s="92"/>
      <c r="U20" s="92"/>
      <c r="V20" s="92"/>
      <c r="W20" s="93"/>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H20" s="120"/>
      <c r="CI20" s="120"/>
      <c r="CJ20" s="120"/>
      <c r="CK20" s="120"/>
      <c r="CL20" s="120"/>
    </row>
    <row r="21" spans="1:90" s="178" customFormat="1" ht="33" customHeight="1" thickBot="1">
      <c r="A21" s="628"/>
      <c r="B21" s="629"/>
      <c r="C21" s="630"/>
      <c r="D21" s="630"/>
      <c r="E21" s="630"/>
      <c r="F21" s="630"/>
      <c r="G21" s="630"/>
      <c r="H21" s="631"/>
      <c r="I21" s="632"/>
      <c r="J21" s="633"/>
      <c r="K21" s="634"/>
      <c r="L21" s="635"/>
      <c r="M21" s="636"/>
      <c r="N21" s="636"/>
      <c r="O21" s="635"/>
      <c r="P21" s="637"/>
      <c r="Q21" s="635"/>
      <c r="R21" s="638"/>
      <c r="S21" s="639"/>
      <c r="T21" s="639"/>
      <c r="U21" s="639"/>
      <c r="V21" s="639"/>
      <c r="W21" s="64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H21" s="120"/>
      <c r="CI21" s="120"/>
      <c r="CJ21" s="120"/>
      <c r="CK21" s="120"/>
      <c r="CL21" s="120"/>
    </row>
    <row r="22" spans="1:90" s="178" customFormat="1" ht="33" customHeight="1" thickBot="1">
      <c r="A22" s="2292" t="s">
        <v>10</v>
      </c>
      <c r="B22" s="2293"/>
      <c r="C22" s="2293"/>
      <c r="D22" s="2293"/>
      <c r="E22" s="2294"/>
      <c r="F22" s="641">
        <f>SUM(F5:F21)</f>
        <v>0</v>
      </c>
      <c r="G22" s="641"/>
      <c r="H22" s="642"/>
      <c r="I22" s="641">
        <f>SUM(I5:I21)</f>
        <v>0</v>
      </c>
      <c r="J22" s="641">
        <f>SUM(J5:J21)</f>
        <v>0</v>
      </c>
      <c r="K22" s="641">
        <f>SUM(K5:K21)</f>
        <v>0</v>
      </c>
      <c r="L22" s="641">
        <f>SUM(L5:L21)</f>
        <v>0</v>
      </c>
      <c r="M22" s="644"/>
      <c r="N22" s="644"/>
      <c r="O22" s="643"/>
      <c r="P22" s="645"/>
      <c r="Q22" s="643"/>
      <c r="R22" s="646"/>
      <c r="S22" s="647"/>
      <c r="T22" s="647"/>
      <c r="U22" s="647"/>
      <c r="V22" s="647"/>
      <c r="W22" s="648"/>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H22" s="120"/>
      <c r="CI22" s="120"/>
      <c r="CJ22" s="120"/>
      <c r="CK22" s="120"/>
      <c r="CL22" s="120"/>
    </row>
    <row r="24" spans="1:90" ht="33" customHeight="1">
      <c r="D24" s="53"/>
    </row>
  </sheetData>
  <mergeCells count="13">
    <mergeCell ref="A22:E22"/>
    <mergeCell ref="A1:W1"/>
    <mergeCell ref="A3:A4"/>
    <mergeCell ref="B3:B4"/>
    <mergeCell ref="C3:C4"/>
    <mergeCell ref="D3:E3"/>
    <mergeCell ref="F3:F4"/>
    <mergeCell ref="G3:G4"/>
    <mergeCell ref="H3:H4"/>
    <mergeCell ref="M3:M4"/>
    <mergeCell ref="N3:O3"/>
    <mergeCell ref="P3:Q3"/>
    <mergeCell ref="R3:W3"/>
  </mergeCells>
  <dataValidations count="4">
    <dataValidation type="list" allowBlank="1" showInputMessage="1" showErrorMessage="1" sqref="A2:A65536">
      <formula1>$AX$5:$AX$8</formula1>
    </dataValidation>
    <dataValidation type="list" allowBlank="1" showInputMessage="1" showErrorMessage="1" sqref="H1:H1048576">
      <formula1>$AZ$5:$AZ$12</formula1>
    </dataValidation>
    <dataValidation type="list" allowBlank="1" showInputMessage="1" showErrorMessage="1" sqref="N1:N1048576">
      <formula1>$BA$5:$BA$8</formula1>
    </dataValidation>
    <dataValidation type="list" allowBlank="1" showInputMessage="1" showErrorMessage="1" sqref="G5:G22">
      <formula1>$AY$5:$AY$8</formula1>
    </dataValidation>
  </dataValidations>
  <printOptions horizontalCentered="1"/>
  <pageMargins left="0.15748031496062992" right="0.15748031496062992" top="0.39370078740157483" bottom="0.39370078740157483" header="0.51181102362204722" footer="0.51181102362204722"/>
  <pageSetup paperSize="9" scale="6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9"/>
  <sheetViews>
    <sheetView workbookViewId="0">
      <selection sqref="A1:N1"/>
    </sheetView>
  </sheetViews>
  <sheetFormatPr defaultColWidth="0" defaultRowHeight="12.75" customHeight="1" zeroHeight="1"/>
  <cols>
    <col min="1" max="1" width="5.85546875" style="78" customWidth="1"/>
    <col min="2" max="2" width="10.7109375" style="78" customWidth="1"/>
    <col min="3" max="3" width="13.140625" style="78" customWidth="1"/>
    <col min="4" max="4" width="11.7109375" style="78" customWidth="1"/>
    <col min="5" max="6" width="12.28515625" style="78" customWidth="1"/>
    <col min="7" max="7" width="9.7109375" style="78" customWidth="1"/>
    <col min="8" max="8" width="16.85546875" style="78" customWidth="1"/>
    <col min="9" max="9" width="6" style="10" customWidth="1"/>
    <col min="10" max="10" width="8.140625" style="10" customWidth="1"/>
    <col min="11" max="11" width="5.7109375" style="10" customWidth="1"/>
    <col min="12" max="12" width="5.5703125" style="10" customWidth="1"/>
    <col min="13" max="13" width="8.85546875" style="10" customWidth="1"/>
    <col min="14" max="14" width="24.7109375" style="10" customWidth="1"/>
    <col min="15" max="15" width="9.140625" style="78" customWidth="1"/>
    <col min="16" max="16384" width="0" style="78" hidden="1"/>
  </cols>
  <sheetData>
    <row r="1" spans="1:14" ht="22.5" customHeight="1" thickBot="1">
      <c r="A1" s="2315" t="s">
        <v>872</v>
      </c>
      <c r="B1" s="2315"/>
      <c r="C1" s="2315"/>
      <c r="D1" s="2315"/>
      <c r="E1" s="2315"/>
      <c r="F1" s="2315"/>
      <c r="G1" s="2315"/>
      <c r="H1" s="2315"/>
      <c r="I1" s="2315"/>
      <c r="J1" s="2315"/>
      <c r="K1" s="2315"/>
      <c r="L1" s="2315"/>
      <c r="M1" s="2315"/>
      <c r="N1" s="2315"/>
    </row>
    <row r="2" spans="1:14" ht="30" customHeight="1">
      <c r="A2" s="2316" t="s">
        <v>873</v>
      </c>
      <c r="B2" s="2318" t="s">
        <v>140</v>
      </c>
      <c r="C2" s="2318" t="s">
        <v>141</v>
      </c>
      <c r="D2" s="2318" t="s">
        <v>874</v>
      </c>
      <c r="E2" s="2318" t="s">
        <v>875</v>
      </c>
      <c r="F2" s="2318" t="s">
        <v>876</v>
      </c>
      <c r="G2" s="2320" t="s">
        <v>877</v>
      </c>
      <c r="H2" s="2310" t="s">
        <v>878</v>
      </c>
      <c r="I2" s="2283" t="s">
        <v>2</v>
      </c>
      <c r="J2" s="2198"/>
      <c r="K2" s="2198"/>
      <c r="L2" s="2198"/>
      <c r="M2" s="2198"/>
      <c r="N2" s="2199"/>
    </row>
    <row r="3" spans="1:14" ht="25.5" customHeight="1" thickBot="1">
      <c r="A3" s="2317"/>
      <c r="B3" s="2319"/>
      <c r="C3" s="2319"/>
      <c r="D3" s="2319"/>
      <c r="E3" s="2319"/>
      <c r="F3" s="2319"/>
      <c r="G3" s="2321"/>
      <c r="H3" s="2311"/>
      <c r="I3" s="511" t="s">
        <v>174</v>
      </c>
      <c r="J3" s="512" t="s">
        <v>175</v>
      </c>
      <c r="K3" s="512" t="s">
        <v>176</v>
      </c>
      <c r="L3" s="512" t="s">
        <v>177</v>
      </c>
      <c r="M3" s="512" t="s">
        <v>178</v>
      </c>
      <c r="N3" s="513" t="s">
        <v>879</v>
      </c>
    </row>
    <row r="4" spans="1:14" ht="20.100000000000001" customHeight="1">
      <c r="A4" s="537"/>
      <c r="B4" s="538"/>
      <c r="C4" s="538"/>
      <c r="D4" s="538"/>
      <c r="E4" s="538"/>
      <c r="F4" s="538"/>
      <c r="G4" s="538"/>
      <c r="H4" s="539"/>
      <c r="I4" s="540"/>
      <c r="J4" s="541"/>
      <c r="K4" s="541"/>
      <c r="L4" s="541"/>
      <c r="M4" s="541"/>
      <c r="N4" s="542"/>
    </row>
    <row r="5" spans="1:14" ht="20.100000000000001" customHeight="1">
      <c r="A5" s="2312" t="s">
        <v>880</v>
      </c>
      <c r="B5" s="2313"/>
      <c r="C5" s="2313"/>
      <c r="D5" s="2313"/>
      <c r="E5" s="2313"/>
      <c r="F5" s="2313"/>
      <c r="G5" s="2313"/>
      <c r="H5" s="2313"/>
      <c r="I5" s="2313"/>
      <c r="J5" s="2313"/>
      <c r="K5" s="2313"/>
      <c r="L5" s="2313"/>
      <c r="M5" s="2313"/>
      <c r="N5" s="2314"/>
    </row>
    <row r="6" spans="1:14" ht="20.100000000000001" customHeight="1">
      <c r="A6" s="543"/>
      <c r="B6" s="544"/>
      <c r="C6" s="544"/>
      <c r="D6" s="544"/>
      <c r="E6" s="544"/>
      <c r="F6" s="544"/>
      <c r="G6" s="544"/>
      <c r="H6" s="545"/>
      <c r="I6" s="546"/>
      <c r="J6" s="547"/>
      <c r="K6" s="547"/>
      <c r="L6" s="547"/>
      <c r="M6" s="547"/>
      <c r="N6" s="548"/>
    </row>
    <row r="7" spans="1:14" ht="20.100000000000001" customHeight="1">
      <c r="A7" s="543"/>
      <c r="B7" s="544"/>
      <c r="C7" s="544"/>
      <c r="D7" s="544"/>
      <c r="E7" s="544"/>
      <c r="F7" s="544"/>
      <c r="G7" s="544"/>
      <c r="H7" s="545"/>
      <c r="I7" s="546"/>
      <c r="J7" s="547"/>
      <c r="K7" s="547"/>
      <c r="L7" s="547"/>
      <c r="M7" s="547"/>
      <c r="N7" s="548"/>
    </row>
    <row r="8" spans="1:14" ht="20.100000000000001" customHeight="1">
      <c r="A8" s="543"/>
      <c r="B8" s="544"/>
      <c r="C8" s="544"/>
      <c r="D8" s="544"/>
      <c r="E8" s="544"/>
      <c r="F8" s="544"/>
      <c r="G8" s="544"/>
      <c r="H8" s="545"/>
      <c r="I8" s="546"/>
      <c r="J8" s="547"/>
      <c r="K8" s="547"/>
      <c r="L8" s="547"/>
      <c r="M8" s="547"/>
      <c r="N8" s="548"/>
    </row>
    <row r="9" spans="1:14" ht="20.100000000000001" customHeight="1">
      <c r="A9" s="543"/>
      <c r="B9" s="544"/>
      <c r="C9" s="544"/>
      <c r="D9" s="544"/>
      <c r="E9" s="544"/>
      <c r="F9" s="544"/>
      <c r="G9" s="544"/>
      <c r="H9" s="545"/>
      <c r="I9" s="546"/>
      <c r="J9" s="547"/>
      <c r="K9" s="547"/>
      <c r="L9" s="547"/>
      <c r="M9" s="547"/>
      <c r="N9" s="548"/>
    </row>
    <row r="10" spans="1:14" ht="20.100000000000001" customHeight="1">
      <c r="A10" s="543"/>
      <c r="B10" s="544"/>
      <c r="C10" s="544"/>
      <c r="D10" s="544"/>
      <c r="E10" s="544"/>
      <c r="F10" s="544"/>
      <c r="G10" s="544"/>
      <c r="H10" s="545"/>
      <c r="I10" s="546"/>
      <c r="J10" s="547"/>
      <c r="K10" s="547"/>
      <c r="L10" s="547"/>
      <c r="M10" s="547"/>
      <c r="N10" s="548"/>
    </row>
    <row r="11" spans="1:14" ht="20.100000000000001" customHeight="1">
      <c r="A11" s="543"/>
      <c r="B11" s="544"/>
      <c r="C11" s="544"/>
      <c r="D11" s="544"/>
      <c r="E11" s="544"/>
      <c r="F11" s="544"/>
      <c r="G11" s="544"/>
      <c r="H11" s="545"/>
      <c r="I11" s="546"/>
      <c r="J11" s="547"/>
      <c r="K11" s="547"/>
      <c r="L11" s="547"/>
      <c r="M11" s="547"/>
      <c r="N11" s="548"/>
    </row>
    <row r="12" spans="1:14" ht="20.100000000000001" customHeight="1">
      <c r="A12" s="543"/>
      <c r="B12" s="544"/>
      <c r="C12" s="544"/>
      <c r="D12" s="544"/>
      <c r="E12" s="544"/>
      <c r="F12" s="544"/>
      <c r="G12" s="544"/>
      <c r="H12" s="545"/>
      <c r="I12" s="546"/>
      <c r="J12" s="547"/>
      <c r="K12" s="547"/>
      <c r="L12" s="547"/>
      <c r="M12" s="547"/>
      <c r="N12" s="548"/>
    </row>
    <row r="13" spans="1:14" ht="20.100000000000001" customHeight="1">
      <c r="A13" s="543"/>
      <c r="B13" s="544"/>
      <c r="C13" s="544"/>
      <c r="D13" s="544"/>
      <c r="E13" s="544"/>
      <c r="F13" s="544"/>
      <c r="G13" s="544"/>
      <c r="H13" s="545"/>
      <c r="I13" s="546"/>
      <c r="J13" s="547"/>
      <c r="K13" s="547"/>
      <c r="L13" s="547"/>
      <c r="M13" s="547"/>
      <c r="N13" s="548"/>
    </row>
    <row r="14" spans="1:14" ht="20.100000000000001" customHeight="1">
      <c r="A14" s="543"/>
      <c r="B14" s="544"/>
      <c r="C14" s="544"/>
      <c r="D14" s="544"/>
      <c r="E14" s="544"/>
      <c r="F14" s="544"/>
      <c r="G14" s="544"/>
      <c r="H14" s="545"/>
      <c r="I14" s="546"/>
      <c r="J14" s="547"/>
      <c r="K14" s="547"/>
      <c r="L14" s="547"/>
      <c r="M14" s="547"/>
      <c r="N14" s="548"/>
    </row>
    <row r="15" spans="1:14" ht="20.100000000000001" customHeight="1">
      <c r="A15" s="543"/>
      <c r="B15" s="544"/>
      <c r="C15" s="544"/>
      <c r="D15" s="544"/>
      <c r="E15" s="544"/>
      <c r="F15" s="544"/>
      <c r="G15" s="544"/>
      <c r="H15" s="545"/>
      <c r="I15" s="546"/>
      <c r="J15" s="547"/>
      <c r="K15" s="547"/>
      <c r="L15" s="547"/>
      <c r="M15" s="547"/>
      <c r="N15" s="548"/>
    </row>
    <row r="16" spans="1:14" ht="20.100000000000001" customHeight="1">
      <c r="A16" s="543"/>
      <c r="B16" s="544"/>
      <c r="C16" s="544"/>
      <c r="D16" s="544"/>
      <c r="E16" s="544"/>
      <c r="F16" s="544"/>
      <c r="G16" s="544"/>
      <c r="H16" s="545"/>
      <c r="I16" s="546"/>
      <c r="J16" s="547"/>
      <c r="K16" s="547"/>
      <c r="L16" s="547"/>
      <c r="M16" s="547"/>
      <c r="N16" s="548"/>
    </row>
    <row r="17" spans="1:14" ht="20.100000000000001" customHeight="1">
      <c r="A17" s="543"/>
      <c r="B17" s="544"/>
      <c r="C17" s="544"/>
      <c r="D17" s="544"/>
      <c r="E17" s="544"/>
      <c r="F17" s="544"/>
      <c r="G17" s="544"/>
      <c r="H17" s="545"/>
      <c r="I17" s="546"/>
      <c r="J17" s="547"/>
      <c r="K17" s="547"/>
      <c r="L17" s="547"/>
      <c r="M17" s="547"/>
      <c r="N17" s="548"/>
    </row>
    <row r="18" spans="1:14" ht="20.100000000000001" customHeight="1">
      <c r="A18" s="543"/>
      <c r="B18" s="544"/>
      <c r="C18" s="544"/>
      <c r="D18" s="544"/>
      <c r="E18" s="544"/>
      <c r="F18" s="544"/>
      <c r="G18" s="544"/>
      <c r="H18" s="545"/>
      <c r="I18" s="546"/>
      <c r="J18" s="547"/>
      <c r="K18" s="547"/>
      <c r="L18" s="547"/>
      <c r="M18" s="547"/>
      <c r="N18" s="548"/>
    </row>
    <row r="19" spans="1:14" ht="20.100000000000001" customHeight="1">
      <c r="A19" s="543"/>
      <c r="B19" s="544"/>
      <c r="C19" s="544"/>
      <c r="D19" s="544"/>
      <c r="E19" s="544"/>
      <c r="F19" s="544"/>
      <c r="G19" s="544"/>
      <c r="H19" s="545"/>
      <c r="I19" s="546"/>
      <c r="J19" s="547"/>
      <c r="K19" s="547"/>
      <c r="L19" s="547"/>
      <c r="M19" s="547"/>
      <c r="N19" s="548"/>
    </row>
    <row r="20" spans="1:14" ht="20.100000000000001" customHeight="1">
      <c r="A20" s="543"/>
      <c r="B20" s="544"/>
      <c r="C20" s="544"/>
      <c r="D20" s="544"/>
      <c r="E20" s="544"/>
      <c r="F20" s="544"/>
      <c r="G20" s="544"/>
      <c r="H20" s="545"/>
      <c r="I20" s="546"/>
      <c r="J20" s="547"/>
      <c r="K20" s="547"/>
      <c r="L20" s="547"/>
      <c r="M20" s="547"/>
      <c r="N20" s="548"/>
    </row>
    <row r="21" spans="1:14" ht="20.100000000000001" customHeight="1">
      <c r="A21" s="543"/>
      <c r="B21" s="544"/>
      <c r="C21" s="544"/>
      <c r="D21" s="544"/>
      <c r="E21" s="544"/>
      <c r="F21" s="544"/>
      <c r="G21" s="544"/>
      <c r="H21" s="545"/>
      <c r="I21" s="546"/>
      <c r="J21" s="547"/>
      <c r="K21" s="547"/>
      <c r="L21" s="547"/>
      <c r="M21" s="547"/>
      <c r="N21" s="548"/>
    </row>
    <row r="22" spans="1:14" ht="20.100000000000001" customHeight="1">
      <c r="A22" s="543"/>
      <c r="B22" s="544"/>
      <c r="C22" s="544"/>
      <c r="D22" s="544"/>
      <c r="E22" s="544"/>
      <c r="F22" s="544"/>
      <c r="G22" s="544"/>
      <c r="H22" s="545"/>
      <c r="I22" s="546"/>
      <c r="J22" s="547"/>
      <c r="K22" s="547"/>
      <c r="L22" s="547"/>
      <c r="M22" s="547"/>
      <c r="N22" s="548"/>
    </row>
    <row r="23" spans="1:14" ht="20.100000000000001" customHeight="1">
      <c r="A23" s="543"/>
      <c r="B23" s="544"/>
      <c r="C23" s="544"/>
      <c r="D23" s="544"/>
      <c r="E23" s="544"/>
      <c r="F23" s="544"/>
      <c r="G23" s="544"/>
      <c r="H23" s="545"/>
      <c r="I23" s="546"/>
      <c r="J23" s="547"/>
      <c r="K23" s="547"/>
      <c r="L23" s="547"/>
      <c r="M23" s="547"/>
      <c r="N23" s="548"/>
    </row>
    <row r="24" spans="1:14" ht="20.100000000000001" customHeight="1">
      <c r="A24" s="543"/>
      <c r="B24" s="544"/>
      <c r="C24" s="544"/>
      <c r="D24" s="544"/>
      <c r="E24" s="544"/>
      <c r="F24" s="544"/>
      <c r="G24" s="544"/>
      <c r="H24" s="545"/>
      <c r="I24" s="546"/>
      <c r="J24" s="547"/>
      <c r="K24" s="547"/>
      <c r="L24" s="547"/>
      <c r="M24" s="547"/>
      <c r="N24" s="548"/>
    </row>
    <row r="25" spans="1:14" ht="20.100000000000001" customHeight="1">
      <c r="A25" s="543"/>
      <c r="B25" s="544"/>
      <c r="C25" s="544"/>
      <c r="D25" s="544"/>
      <c r="E25" s="544"/>
      <c r="F25" s="544"/>
      <c r="G25" s="544"/>
      <c r="H25" s="545"/>
      <c r="I25" s="546"/>
      <c r="J25" s="547"/>
      <c r="K25" s="547"/>
      <c r="L25" s="547"/>
      <c r="M25" s="547"/>
      <c r="N25" s="548"/>
    </row>
    <row r="26" spans="1:14" ht="20.100000000000001" customHeight="1" thickBot="1">
      <c r="A26" s="549"/>
      <c r="B26" s="550"/>
      <c r="C26" s="550"/>
      <c r="D26" s="550"/>
      <c r="E26" s="550"/>
      <c r="F26" s="550"/>
      <c r="G26" s="550"/>
      <c r="H26" s="551"/>
      <c r="I26" s="552"/>
      <c r="J26" s="553"/>
      <c r="K26" s="553"/>
      <c r="L26" s="553"/>
      <c r="M26" s="553"/>
      <c r="N26" s="554"/>
    </row>
    <row r="27" spans="1:14"/>
    <row r="28" spans="1:14"/>
    <row r="29" spans="1:14"/>
  </sheetData>
  <mergeCells count="11">
    <mergeCell ref="A5:N5"/>
    <mergeCell ref="A1:N1"/>
    <mergeCell ref="A2:A3"/>
    <mergeCell ref="B2:B3"/>
    <mergeCell ref="C2:C3"/>
    <mergeCell ref="D2:D3"/>
    <mergeCell ref="E2:E3"/>
    <mergeCell ref="F2:F3"/>
    <mergeCell ref="G2:G3"/>
    <mergeCell ref="H2:H3"/>
    <mergeCell ref="I2:N2"/>
  </mergeCells>
  <pageMargins left="0.51181102362204722" right="0.55118110236220474" top="0.92" bottom="0.74803149606299213" header="0.31496062992125984" footer="0.31496062992125984"/>
  <pageSetup paperSize="9" scale="90" orientation="landscape" blackAndWhite="1" r:id="rId1"/>
  <headerFooter alignWithMargins="0">
    <oddHeader>&amp;C&amp;12T.C.
İÇİŞLERİ BAKANLIĞI
Mahalli İdareler Genel Müdürlüğü</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Z142"/>
  <sheetViews>
    <sheetView zoomScale="75" workbookViewId="0">
      <selection activeCell="I39" sqref="I39"/>
    </sheetView>
  </sheetViews>
  <sheetFormatPr defaultColWidth="0" defaultRowHeight="12.75" customHeight="1" zeroHeight="1"/>
  <cols>
    <col min="1" max="1" width="5.7109375" style="149" customWidth="1"/>
    <col min="2" max="2" width="12.140625" style="101" customWidth="1"/>
    <col min="3" max="3" width="14.85546875" style="101" customWidth="1"/>
    <col min="4" max="4" width="49.28515625" style="101" customWidth="1"/>
    <col min="5" max="5" width="19.28515625" style="101" customWidth="1"/>
    <col min="6" max="6" width="7.7109375" style="101" customWidth="1"/>
    <col min="7" max="7" width="7.85546875" style="101" customWidth="1"/>
    <col min="8" max="8" width="17.42578125" style="101" customWidth="1"/>
    <col min="9" max="9" width="14" style="101" customWidth="1"/>
    <col min="10" max="10" width="12.5703125" style="101" customWidth="1"/>
    <col min="11" max="11" width="7.5703125" style="101" customWidth="1"/>
    <col min="12" max="12" width="8.42578125" style="101" customWidth="1"/>
    <col min="13" max="13" width="6.7109375" style="10" customWidth="1"/>
    <col min="14" max="14" width="9.42578125" style="10" customWidth="1"/>
    <col min="15" max="15" width="6.5703125" style="10" customWidth="1"/>
    <col min="16" max="16" width="7" style="10" customWidth="1"/>
    <col min="17" max="17" width="8.85546875" style="10" customWidth="1"/>
    <col min="18" max="18" width="26.5703125" style="10" customWidth="1"/>
    <col min="19" max="19" width="8.85546875" style="101" customWidth="1"/>
    <col min="20" max="16384" width="0" style="101" hidden="1"/>
  </cols>
  <sheetData>
    <row r="1" spans="1:52" ht="28.9" customHeight="1" thickBot="1">
      <c r="A1" s="2322" t="s">
        <v>881</v>
      </c>
      <c r="B1" s="2322"/>
      <c r="C1" s="2322"/>
      <c r="D1" s="2322"/>
      <c r="E1" s="2322"/>
      <c r="F1" s="2322"/>
      <c r="G1" s="2322"/>
      <c r="H1" s="2322"/>
      <c r="I1" s="2322"/>
      <c r="J1" s="2322"/>
      <c r="K1" s="2322"/>
      <c r="L1" s="2322"/>
      <c r="M1" s="2322"/>
      <c r="N1" s="2322"/>
      <c r="O1" s="2322"/>
      <c r="P1" s="2322"/>
      <c r="Q1" s="2322"/>
      <c r="R1" s="2322"/>
      <c r="S1" s="100"/>
    </row>
    <row r="2" spans="1:52" s="102" customFormat="1" ht="16.5" customHeight="1">
      <c r="A2" s="2323" t="s">
        <v>873</v>
      </c>
      <c r="B2" s="2326" t="s">
        <v>140</v>
      </c>
      <c r="C2" s="2326" t="s">
        <v>141</v>
      </c>
      <c r="D2" s="2329" t="s">
        <v>882</v>
      </c>
      <c r="E2" s="2332" t="s">
        <v>875</v>
      </c>
      <c r="F2" s="2335" t="s">
        <v>70</v>
      </c>
      <c r="G2" s="2335" t="s">
        <v>883</v>
      </c>
      <c r="H2" s="2335" t="s">
        <v>144</v>
      </c>
      <c r="I2" s="2326" t="s">
        <v>145</v>
      </c>
      <c r="J2" s="2326" t="s">
        <v>146</v>
      </c>
      <c r="K2" s="2338" t="s">
        <v>884</v>
      </c>
      <c r="L2" s="2340" t="s">
        <v>152</v>
      </c>
      <c r="M2" s="2342" t="s">
        <v>2</v>
      </c>
      <c r="N2" s="2343"/>
      <c r="O2" s="2343"/>
      <c r="P2" s="2343"/>
      <c r="Q2" s="2343"/>
      <c r="R2" s="2344"/>
    </row>
    <row r="3" spans="1:52" s="102" customFormat="1" ht="33" customHeight="1">
      <c r="A3" s="2324"/>
      <c r="B3" s="2327"/>
      <c r="C3" s="2327"/>
      <c r="D3" s="2330"/>
      <c r="E3" s="2333"/>
      <c r="F3" s="2336"/>
      <c r="G3" s="2336"/>
      <c r="H3" s="2336"/>
      <c r="I3" s="2327"/>
      <c r="J3" s="2327"/>
      <c r="K3" s="2339"/>
      <c r="L3" s="2341"/>
      <c r="M3" s="2345" t="s">
        <v>174</v>
      </c>
      <c r="N3" s="2347" t="s">
        <v>175</v>
      </c>
      <c r="O3" s="2347" t="s">
        <v>176</v>
      </c>
      <c r="P3" s="2347" t="s">
        <v>177</v>
      </c>
      <c r="Q3" s="2347" t="s">
        <v>178</v>
      </c>
      <c r="R3" s="2349" t="s">
        <v>179</v>
      </c>
    </row>
    <row r="4" spans="1:52" s="102" customFormat="1" ht="24.75" customHeight="1" thickBot="1">
      <c r="A4" s="2325"/>
      <c r="B4" s="2328"/>
      <c r="C4" s="2328"/>
      <c r="D4" s="2331"/>
      <c r="E4" s="2334"/>
      <c r="F4" s="2337"/>
      <c r="G4" s="2337"/>
      <c r="H4" s="2337"/>
      <c r="I4" s="2328"/>
      <c r="J4" s="2328"/>
      <c r="K4" s="555" t="s">
        <v>167</v>
      </c>
      <c r="L4" s="556" t="s">
        <v>167</v>
      </c>
      <c r="M4" s="2346"/>
      <c r="N4" s="2348"/>
      <c r="O4" s="2348"/>
      <c r="P4" s="2348"/>
      <c r="Q4" s="2348"/>
      <c r="R4" s="2350"/>
    </row>
    <row r="5" spans="1:52" s="102" customFormat="1" ht="21.75" customHeight="1" thickBot="1">
      <c r="A5" s="656"/>
      <c r="B5" s="657"/>
      <c r="C5" s="657"/>
      <c r="D5" s="658"/>
      <c r="E5" s="659"/>
      <c r="F5" s="660"/>
      <c r="G5" s="660"/>
      <c r="H5" s="660"/>
      <c r="I5" s="657"/>
      <c r="J5" s="657"/>
      <c r="K5" s="661"/>
      <c r="L5" s="662"/>
      <c r="M5" s="663"/>
      <c r="N5" s="664"/>
      <c r="O5" s="664"/>
      <c r="P5" s="664"/>
      <c r="Q5" s="664"/>
      <c r="R5" s="665"/>
    </row>
    <row r="6" spans="1:52" s="113" customFormat="1" ht="14.1" customHeight="1">
      <c r="A6" s="557">
        <v>1</v>
      </c>
      <c r="B6" s="562" t="s">
        <v>181</v>
      </c>
      <c r="C6" s="200" t="s">
        <v>533</v>
      </c>
      <c r="D6" s="205" t="s">
        <v>885</v>
      </c>
      <c r="E6" s="210"/>
      <c r="F6" s="666">
        <v>0</v>
      </c>
      <c r="G6" s="215">
        <v>1</v>
      </c>
      <c r="H6" s="1860"/>
      <c r="I6" s="1860" t="s">
        <v>886</v>
      </c>
      <c r="J6" s="558"/>
      <c r="K6" s="558"/>
      <c r="L6" s="215">
        <v>1</v>
      </c>
      <c r="M6" s="558"/>
      <c r="N6" s="558"/>
      <c r="O6" s="558"/>
      <c r="P6" s="558"/>
      <c r="Q6" s="558"/>
      <c r="R6" s="1160" t="s">
        <v>887</v>
      </c>
      <c r="AX6" s="54"/>
      <c r="AY6" s="54"/>
      <c r="AZ6" s="54"/>
    </row>
    <row r="7" spans="1:52" s="113" customFormat="1" ht="14.1" customHeight="1">
      <c r="A7" s="559">
        <v>2</v>
      </c>
      <c r="B7" s="563" t="s">
        <v>181</v>
      </c>
      <c r="C7" s="201" t="s">
        <v>533</v>
      </c>
      <c r="D7" s="206" t="s">
        <v>888</v>
      </c>
      <c r="E7" s="1972" t="s">
        <v>889</v>
      </c>
      <c r="F7" s="1861">
        <v>18</v>
      </c>
      <c r="G7" s="216">
        <v>2</v>
      </c>
      <c r="H7" s="1861"/>
      <c r="I7" s="1861" t="s">
        <v>886</v>
      </c>
      <c r="J7" s="560"/>
      <c r="K7" s="560"/>
      <c r="L7" s="216">
        <v>2</v>
      </c>
      <c r="M7" s="560"/>
      <c r="N7" s="560"/>
      <c r="O7" s="560"/>
      <c r="P7" s="560"/>
      <c r="Q7" s="560"/>
      <c r="R7" s="1161"/>
      <c r="AX7" s="54"/>
      <c r="AY7" s="54"/>
      <c r="AZ7" s="54"/>
    </row>
    <row r="8" spans="1:52" s="113" customFormat="1" ht="14.1" customHeight="1">
      <c r="A8" s="559">
        <v>3</v>
      </c>
      <c r="B8" s="563" t="s">
        <v>181</v>
      </c>
      <c r="C8" s="201" t="s">
        <v>533</v>
      </c>
      <c r="D8" s="206" t="s">
        <v>890</v>
      </c>
      <c r="E8" s="1972"/>
      <c r="F8" s="1861">
        <v>0</v>
      </c>
      <c r="G8" s="216">
        <v>4</v>
      </c>
      <c r="H8" s="1861"/>
      <c r="I8" s="1861" t="s">
        <v>886</v>
      </c>
      <c r="J8" s="560"/>
      <c r="K8" s="560"/>
      <c r="L8" s="216">
        <v>4</v>
      </c>
      <c r="M8" s="560"/>
      <c r="N8" s="560"/>
      <c r="O8" s="560"/>
      <c r="P8" s="560"/>
      <c r="Q8" s="560"/>
      <c r="R8" s="653" t="s">
        <v>887</v>
      </c>
      <c r="AX8" s="54"/>
      <c r="AY8" s="54"/>
      <c r="AZ8" s="54"/>
    </row>
    <row r="9" spans="1:52" s="113" customFormat="1" ht="14.1" customHeight="1">
      <c r="A9" s="1170">
        <v>4</v>
      </c>
      <c r="B9" s="563" t="s">
        <v>181</v>
      </c>
      <c r="C9" s="201" t="s">
        <v>533</v>
      </c>
      <c r="D9" s="206" t="s">
        <v>891</v>
      </c>
      <c r="E9" s="1972"/>
      <c r="F9" s="1861">
        <v>0</v>
      </c>
      <c r="G9" s="216">
        <v>1</v>
      </c>
      <c r="H9" s="1861"/>
      <c r="I9" s="1861" t="s">
        <v>886</v>
      </c>
      <c r="J9" s="560"/>
      <c r="K9" s="560"/>
      <c r="L9" s="216">
        <v>1</v>
      </c>
      <c r="M9" s="560"/>
      <c r="N9" s="560"/>
      <c r="O9" s="560"/>
      <c r="P9" s="560"/>
      <c r="Q9" s="560"/>
      <c r="R9" s="653" t="s">
        <v>887</v>
      </c>
      <c r="AX9" s="54"/>
      <c r="AY9" s="54"/>
      <c r="AZ9" s="54"/>
    </row>
    <row r="10" spans="1:52" s="113" customFormat="1" ht="14.1" customHeight="1">
      <c r="A10" s="559">
        <v>5</v>
      </c>
      <c r="B10" s="563" t="s">
        <v>181</v>
      </c>
      <c r="C10" s="201" t="s">
        <v>533</v>
      </c>
      <c r="D10" s="206" t="s">
        <v>892</v>
      </c>
      <c r="E10" s="1972"/>
      <c r="F10" s="1861">
        <v>0</v>
      </c>
      <c r="G10" s="216">
        <v>1</v>
      </c>
      <c r="H10" s="1861"/>
      <c r="I10" s="1861" t="s">
        <v>886</v>
      </c>
      <c r="J10" s="560"/>
      <c r="K10" s="560"/>
      <c r="L10" s="216">
        <v>1</v>
      </c>
      <c r="M10" s="560"/>
      <c r="N10" s="560"/>
      <c r="O10" s="560"/>
      <c r="P10" s="560"/>
      <c r="Q10" s="560"/>
      <c r="R10" s="653" t="s">
        <v>887</v>
      </c>
      <c r="AX10" s="54"/>
      <c r="AY10" s="54"/>
      <c r="AZ10" s="54"/>
    </row>
    <row r="11" spans="1:52" s="113" customFormat="1" ht="14.1" customHeight="1">
      <c r="A11" s="559">
        <v>6</v>
      </c>
      <c r="B11" s="563" t="s">
        <v>181</v>
      </c>
      <c r="C11" s="201" t="s">
        <v>533</v>
      </c>
      <c r="D11" s="206" t="s">
        <v>893</v>
      </c>
      <c r="E11" s="1972"/>
      <c r="F11" s="1861">
        <v>0</v>
      </c>
      <c r="G11" s="216">
        <v>1</v>
      </c>
      <c r="H11" s="1861"/>
      <c r="I11" s="1861" t="s">
        <v>886</v>
      </c>
      <c r="J11" s="560"/>
      <c r="K11" s="560"/>
      <c r="L11" s="216">
        <v>1</v>
      </c>
      <c r="M11" s="560"/>
      <c r="N11" s="560"/>
      <c r="O11" s="560"/>
      <c r="P11" s="560"/>
      <c r="Q11" s="560"/>
      <c r="R11" s="653" t="s">
        <v>887</v>
      </c>
      <c r="AX11" s="54"/>
      <c r="AY11" s="54"/>
      <c r="AZ11" s="54"/>
    </row>
    <row r="12" spans="1:52" s="113" customFormat="1" ht="14.1" customHeight="1">
      <c r="A12" s="559">
        <v>7</v>
      </c>
      <c r="B12" s="563" t="s">
        <v>181</v>
      </c>
      <c r="C12" s="202" t="s">
        <v>210</v>
      </c>
      <c r="D12" s="207" t="s">
        <v>894</v>
      </c>
      <c r="E12" s="1972" t="s">
        <v>895</v>
      </c>
      <c r="F12" s="1861">
        <v>21</v>
      </c>
      <c r="G12" s="217">
        <v>6</v>
      </c>
      <c r="H12" s="1861"/>
      <c r="I12" s="1861" t="s">
        <v>886</v>
      </c>
      <c r="J12" s="560"/>
      <c r="K12" s="560"/>
      <c r="L12" s="217">
        <v>6</v>
      </c>
      <c r="M12" s="560"/>
      <c r="N12" s="560"/>
      <c r="O12" s="560"/>
      <c r="P12" s="560"/>
      <c r="Q12" s="560"/>
      <c r="R12" s="1161"/>
      <c r="AX12" s="54"/>
      <c r="AY12" s="54"/>
      <c r="AZ12" s="54"/>
    </row>
    <row r="13" spans="1:52" s="113" customFormat="1" ht="14.1" customHeight="1">
      <c r="A13" s="559">
        <v>8</v>
      </c>
      <c r="B13" s="563" t="s">
        <v>181</v>
      </c>
      <c r="C13" s="202" t="s">
        <v>210</v>
      </c>
      <c r="D13" s="207" t="s">
        <v>896</v>
      </c>
      <c r="E13" s="1972" t="s">
        <v>897</v>
      </c>
      <c r="F13" s="667">
        <v>0</v>
      </c>
      <c r="G13" s="217">
        <v>2</v>
      </c>
      <c r="H13" s="1861"/>
      <c r="I13" s="1861" t="s">
        <v>886</v>
      </c>
      <c r="J13" s="560"/>
      <c r="K13" s="560"/>
      <c r="L13" s="217">
        <v>2</v>
      </c>
      <c r="M13" s="560"/>
      <c r="N13" s="560"/>
      <c r="O13" s="560"/>
      <c r="P13" s="560"/>
      <c r="Q13" s="560"/>
      <c r="R13" s="1161"/>
      <c r="AX13" s="54"/>
      <c r="AY13" s="54"/>
      <c r="AZ13" s="54"/>
    </row>
    <row r="14" spans="1:52" s="113" customFormat="1" ht="14.1" customHeight="1">
      <c r="A14" s="559">
        <v>9</v>
      </c>
      <c r="B14" s="563" t="s">
        <v>181</v>
      </c>
      <c r="C14" s="202" t="s">
        <v>210</v>
      </c>
      <c r="D14" s="207" t="s">
        <v>898</v>
      </c>
      <c r="E14" s="1972" t="s">
        <v>899</v>
      </c>
      <c r="F14" s="1861">
        <v>0</v>
      </c>
      <c r="G14" s="217">
        <v>4</v>
      </c>
      <c r="H14" s="1861"/>
      <c r="I14" s="1861" t="s">
        <v>886</v>
      </c>
      <c r="J14" s="560"/>
      <c r="K14" s="560"/>
      <c r="L14" s="217">
        <v>4</v>
      </c>
      <c r="M14" s="560"/>
      <c r="N14" s="560"/>
      <c r="O14" s="560"/>
      <c r="P14" s="560"/>
      <c r="Q14" s="560"/>
      <c r="R14" s="1161"/>
      <c r="AX14" s="54"/>
      <c r="AY14" s="54"/>
      <c r="AZ14" s="54"/>
    </row>
    <row r="15" spans="1:52" s="113" customFormat="1" ht="14.1" customHeight="1">
      <c r="A15" s="559">
        <v>10</v>
      </c>
      <c r="B15" s="563" t="s">
        <v>181</v>
      </c>
      <c r="C15" s="202" t="s">
        <v>210</v>
      </c>
      <c r="D15" s="207" t="s">
        <v>900</v>
      </c>
      <c r="E15" s="1972"/>
      <c r="F15" s="1861">
        <v>0</v>
      </c>
      <c r="G15" s="217">
        <v>1</v>
      </c>
      <c r="H15" s="1861"/>
      <c r="I15" s="1861" t="s">
        <v>886</v>
      </c>
      <c r="J15" s="560"/>
      <c r="K15" s="560"/>
      <c r="L15" s="217">
        <v>1</v>
      </c>
      <c r="M15" s="560"/>
      <c r="N15" s="560"/>
      <c r="O15" s="560"/>
      <c r="P15" s="560"/>
      <c r="Q15" s="560"/>
      <c r="R15" s="653" t="s">
        <v>887</v>
      </c>
      <c r="AX15" s="54"/>
      <c r="AY15" s="54"/>
      <c r="AZ15" s="54"/>
    </row>
    <row r="16" spans="1:52" s="113" customFormat="1" ht="14.1" customHeight="1">
      <c r="A16" s="559">
        <v>11</v>
      </c>
      <c r="B16" s="563" t="s">
        <v>181</v>
      </c>
      <c r="C16" s="202" t="s">
        <v>210</v>
      </c>
      <c r="D16" s="207" t="s">
        <v>901</v>
      </c>
      <c r="E16" s="1972"/>
      <c r="F16" s="1861">
        <v>0</v>
      </c>
      <c r="G16" s="217">
        <v>2</v>
      </c>
      <c r="H16" s="1861"/>
      <c r="I16" s="1861" t="s">
        <v>886</v>
      </c>
      <c r="J16" s="560"/>
      <c r="K16" s="560"/>
      <c r="L16" s="217">
        <v>2</v>
      </c>
      <c r="M16" s="560"/>
      <c r="N16" s="560"/>
      <c r="O16" s="560"/>
      <c r="P16" s="560"/>
      <c r="Q16" s="560"/>
      <c r="R16" s="653" t="s">
        <v>887</v>
      </c>
      <c r="AX16" s="54"/>
      <c r="AY16" s="54"/>
      <c r="AZ16" s="54"/>
    </row>
    <row r="17" spans="1:52" s="113" customFormat="1" ht="14.1" customHeight="1">
      <c r="A17" s="559">
        <v>12</v>
      </c>
      <c r="B17" s="563" t="s">
        <v>181</v>
      </c>
      <c r="C17" s="202" t="s">
        <v>252</v>
      </c>
      <c r="D17" s="207" t="s">
        <v>902</v>
      </c>
      <c r="E17" s="1972"/>
      <c r="F17" s="1861">
        <v>0</v>
      </c>
      <c r="G17" s="217">
        <v>2</v>
      </c>
      <c r="H17" s="1861"/>
      <c r="I17" s="1861" t="s">
        <v>886</v>
      </c>
      <c r="J17" s="560"/>
      <c r="K17" s="560"/>
      <c r="L17" s="217">
        <v>2</v>
      </c>
      <c r="M17" s="560"/>
      <c r="N17" s="560"/>
      <c r="O17" s="560"/>
      <c r="P17" s="560"/>
      <c r="Q17" s="560"/>
      <c r="R17" s="653" t="s">
        <v>887</v>
      </c>
      <c r="AX17" s="54"/>
      <c r="AY17" s="54"/>
      <c r="AZ17" s="54"/>
    </row>
    <row r="18" spans="1:52" s="113" customFormat="1" ht="14.1" customHeight="1">
      <c r="A18" s="559">
        <v>13</v>
      </c>
      <c r="B18" s="563" t="s">
        <v>181</v>
      </c>
      <c r="C18" s="202" t="s">
        <v>252</v>
      </c>
      <c r="D18" s="207" t="s">
        <v>903</v>
      </c>
      <c r="E18" s="1972"/>
      <c r="F18" s="1861">
        <v>0</v>
      </c>
      <c r="G18" s="217">
        <v>4</v>
      </c>
      <c r="H18" s="1861"/>
      <c r="I18" s="1861" t="s">
        <v>886</v>
      </c>
      <c r="J18" s="560"/>
      <c r="K18" s="560"/>
      <c r="L18" s="217">
        <v>4</v>
      </c>
      <c r="M18" s="560"/>
      <c r="N18" s="560"/>
      <c r="O18" s="560"/>
      <c r="P18" s="560"/>
      <c r="Q18" s="560"/>
      <c r="R18" s="653" t="s">
        <v>887</v>
      </c>
      <c r="AX18" s="54"/>
      <c r="AY18" s="54"/>
      <c r="AZ18" s="54"/>
    </row>
    <row r="19" spans="1:52" s="113" customFormat="1" ht="14.1" customHeight="1">
      <c r="A19" s="559">
        <v>14</v>
      </c>
      <c r="B19" s="563" t="s">
        <v>181</v>
      </c>
      <c r="C19" s="202" t="s">
        <v>277</v>
      </c>
      <c r="D19" s="207" t="s">
        <v>904</v>
      </c>
      <c r="E19" s="211" t="s">
        <v>905</v>
      </c>
      <c r="F19" s="1861">
        <v>0</v>
      </c>
      <c r="G19" s="217">
        <v>8</v>
      </c>
      <c r="H19" s="1861"/>
      <c r="I19" s="1861" t="s">
        <v>886</v>
      </c>
      <c r="J19" s="560"/>
      <c r="K19" s="560"/>
      <c r="L19" s="217">
        <v>8</v>
      </c>
      <c r="M19" s="560"/>
      <c r="N19" s="560"/>
      <c r="O19" s="560"/>
      <c r="P19" s="560"/>
      <c r="Q19" s="560"/>
      <c r="R19" s="1161"/>
      <c r="AX19" s="54"/>
      <c r="AY19" s="54"/>
      <c r="AZ19" s="54"/>
    </row>
    <row r="20" spans="1:52" s="113" customFormat="1" ht="23.25" customHeight="1">
      <c r="A20" s="559">
        <v>15</v>
      </c>
      <c r="B20" s="563" t="s">
        <v>181</v>
      </c>
      <c r="C20" s="202" t="s">
        <v>277</v>
      </c>
      <c r="D20" s="1859" t="s">
        <v>295</v>
      </c>
      <c r="E20" s="1512" t="s">
        <v>906</v>
      </c>
      <c r="F20" s="1861">
        <v>40</v>
      </c>
      <c r="G20" s="1510">
        <v>0.5</v>
      </c>
      <c r="H20" s="1861"/>
      <c r="I20" s="1861" t="s">
        <v>886</v>
      </c>
      <c r="J20" s="560"/>
      <c r="K20" s="560"/>
      <c r="L20" s="1510">
        <v>0.5</v>
      </c>
      <c r="M20" s="560"/>
      <c r="N20" s="560"/>
      <c r="O20" s="560"/>
      <c r="P20" s="560"/>
      <c r="Q20" s="560"/>
      <c r="R20" s="1515" t="s">
        <v>907</v>
      </c>
      <c r="AX20" s="54"/>
      <c r="AY20" s="54"/>
      <c r="AZ20" s="54"/>
    </row>
    <row r="21" spans="1:52" s="113" customFormat="1" ht="24.75" customHeight="1">
      <c r="A21" s="559">
        <v>16</v>
      </c>
      <c r="B21" s="563" t="s">
        <v>181</v>
      </c>
      <c r="C21" s="202" t="s">
        <v>305</v>
      </c>
      <c r="D21" s="207" t="s">
        <v>908</v>
      </c>
      <c r="E21" s="211"/>
      <c r="F21" s="1861">
        <v>0</v>
      </c>
      <c r="G21" s="217">
        <v>4</v>
      </c>
      <c r="H21" s="1861"/>
      <c r="I21" s="1861" t="s">
        <v>886</v>
      </c>
      <c r="J21" s="560"/>
      <c r="K21" s="560"/>
      <c r="L21" s="217">
        <v>4</v>
      </c>
      <c r="M21" s="560"/>
      <c r="N21" s="560"/>
      <c r="O21" s="560"/>
      <c r="P21" s="560"/>
      <c r="Q21" s="560"/>
      <c r="R21" s="653" t="s">
        <v>887</v>
      </c>
      <c r="AX21" s="54"/>
      <c r="AY21" s="54"/>
      <c r="AZ21" s="54"/>
    </row>
    <row r="22" spans="1:52" s="113" customFormat="1" ht="14.1" customHeight="1">
      <c r="A22" s="559">
        <v>17</v>
      </c>
      <c r="B22" s="563" t="s">
        <v>181</v>
      </c>
      <c r="C22" s="202" t="s">
        <v>349</v>
      </c>
      <c r="D22" s="207" t="s">
        <v>909</v>
      </c>
      <c r="E22" s="1972"/>
      <c r="F22" s="1861">
        <v>0</v>
      </c>
      <c r="G22" s="217">
        <v>2</v>
      </c>
      <c r="H22" s="1861"/>
      <c r="I22" s="1861" t="s">
        <v>886</v>
      </c>
      <c r="J22" s="560"/>
      <c r="K22" s="560"/>
      <c r="L22" s="217">
        <v>2</v>
      </c>
      <c r="M22" s="560"/>
      <c r="N22" s="560"/>
      <c r="O22" s="560"/>
      <c r="P22" s="560"/>
      <c r="Q22" s="560"/>
      <c r="R22" s="653" t="s">
        <v>887</v>
      </c>
      <c r="AX22" s="54"/>
      <c r="AY22" s="54"/>
      <c r="AZ22" s="54"/>
    </row>
    <row r="23" spans="1:52" s="113" customFormat="1" ht="14.1" customHeight="1">
      <c r="A23" s="559">
        <v>18</v>
      </c>
      <c r="B23" s="563" t="s">
        <v>181</v>
      </c>
      <c r="C23" s="202" t="s">
        <v>349</v>
      </c>
      <c r="D23" s="207" t="s">
        <v>910</v>
      </c>
      <c r="E23" s="1972"/>
      <c r="F23" s="1861">
        <v>0</v>
      </c>
      <c r="G23" s="217">
        <v>2</v>
      </c>
      <c r="H23" s="1861"/>
      <c r="I23" s="1861" t="s">
        <v>886</v>
      </c>
      <c r="J23" s="560"/>
      <c r="K23" s="560"/>
      <c r="L23" s="217">
        <v>2</v>
      </c>
      <c r="M23" s="560"/>
      <c r="N23" s="560"/>
      <c r="O23" s="560"/>
      <c r="P23" s="560"/>
      <c r="Q23" s="560"/>
      <c r="R23" s="653" t="s">
        <v>887</v>
      </c>
      <c r="AX23" s="54"/>
      <c r="AY23" s="54"/>
      <c r="AZ23" s="54"/>
    </row>
    <row r="24" spans="1:52" s="113" customFormat="1" ht="14.1" customHeight="1">
      <c r="A24" s="559">
        <v>19</v>
      </c>
      <c r="B24" s="563" t="s">
        <v>181</v>
      </c>
      <c r="C24" s="203" t="s">
        <v>416</v>
      </c>
      <c r="D24" s="207" t="s">
        <v>911</v>
      </c>
      <c r="E24" s="211"/>
      <c r="F24" s="1861">
        <v>0</v>
      </c>
      <c r="G24" s="217">
        <v>2</v>
      </c>
      <c r="H24" s="1861"/>
      <c r="I24" s="1861" t="s">
        <v>886</v>
      </c>
      <c r="J24" s="560"/>
      <c r="K24" s="560"/>
      <c r="L24" s="217">
        <v>2</v>
      </c>
      <c r="M24" s="560"/>
      <c r="N24" s="560"/>
      <c r="O24" s="560"/>
      <c r="P24" s="560"/>
      <c r="Q24" s="560"/>
      <c r="R24" s="1161" t="s">
        <v>887</v>
      </c>
      <c r="AX24" s="54"/>
      <c r="AY24" s="54"/>
      <c r="AZ24" s="54"/>
    </row>
    <row r="25" spans="1:52" s="113" customFormat="1" ht="14.1" customHeight="1">
      <c r="A25" s="559">
        <v>20</v>
      </c>
      <c r="B25" s="563" t="s">
        <v>181</v>
      </c>
      <c r="C25" s="203" t="s">
        <v>416</v>
      </c>
      <c r="D25" s="207" t="s">
        <v>912</v>
      </c>
      <c r="E25" s="1972"/>
      <c r="F25" s="1861">
        <v>0</v>
      </c>
      <c r="G25" s="217">
        <v>2</v>
      </c>
      <c r="H25" s="1861"/>
      <c r="I25" s="1861" t="s">
        <v>886</v>
      </c>
      <c r="J25" s="560"/>
      <c r="K25" s="560"/>
      <c r="L25" s="217">
        <v>2</v>
      </c>
      <c r="M25" s="560"/>
      <c r="N25" s="560"/>
      <c r="O25" s="560"/>
      <c r="P25" s="560"/>
      <c r="Q25" s="560"/>
      <c r="R25" s="1161" t="s">
        <v>887</v>
      </c>
      <c r="AX25" s="54"/>
      <c r="AY25" s="54"/>
      <c r="AZ25" s="54"/>
    </row>
    <row r="26" spans="1:52" s="113" customFormat="1" ht="14.1" customHeight="1">
      <c r="A26" s="559">
        <v>21</v>
      </c>
      <c r="B26" s="563" t="s">
        <v>181</v>
      </c>
      <c r="C26" s="203" t="s">
        <v>416</v>
      </c>
      <c r="D26" s="1859" t="s">
        <v>913</v>
      </c>
      <c r="E26" s="1972"/>
      <c r="F26" s="1885">
        <v>110</v>
      </c>
      <c r="G26" s="788">
        <v>0.5</v>
      </c>
      <c r="H26" s="1861"/>
      <c r="I26" s="1861" t="s">
        <v>886</v>
      </c>
      <c r="J26" s="560"/>
      <c r="K26" s="560"/>
      <c r="L26" s="788">
        <v>0.5</v>
      </c>
      <c r="M26" s="560"/>
      <c r="N26" s="560"/>
      <c r="O26" s="560"/>
      <c r="P26" s="560"/>
      <c r="Q26" s="560"/>
      <c r="R26" s="1161" t="s">
        <v>914</v>
      </c>
      <c r="AX26" s="54"/>
      <c r="AY26" s="54"/>
      <c r="AZ26" s="54"/>
    </row>
    <row r="27" spans="1:52" s="113" customFormat="1" ht="14.1" customHeight="1">
      <c r="A27" s="559">
        <v>22</v>
      </c>
      <c r="B27" s="563" t="s">
        <v>181</v>
      </c>
      <c r="C27" s="203" t="s">
        <v>416</v>
      </c>
      <c r="D27" s="1859" t="s">
        <v>915</v>
      </c>
      <c r="E27" s="1972"/>
      <c r="F27" s="1885">
        <v>132</v>
      </c>
      <c r="G27" s="788">
        <v>0.5</v>
      </c>
      <c r="H27" s="1861"/>
      <c r="I27" s="1861" t="s">
        <v>886</v>
      </c>
      <c r="J27" s="560"/>
      <c r="K27" s="560"/>
      <c r="L27" s="788">
        <v>0.5</v>
      </c>
      <c r="M27" s="560"/>
      <c r="N27" s="560"/>
      <c r="O27" s="560"/>
      <c r="P27" s="560"/>
      <c r="Q27" s="560"/>
      <c r="R27" s="1161" t="s">
        <v>914</v>
      </c>
      <c r="AX27" s="54"/>
      <c r="AY27" s="54"/>
      <c r="AZ27" s="54"/>
    </row>
    <row r="28" spans="1:52" s="113" customFormat="1" ht="14.1" customHeight="1">
      <c r="A28" s="559">
        <v>23</v>
      </c>
      <c r="B28" s="563" t="s">
        <v>181</v>
      </c>
      <c r="C28" s="203" t="s">
        <v>463</v>
      </c>
      <c r="D28" s="207" t="s">
        <v>916</v>
      </c>
      <c r="E28" s="211"/>
      <c r="F28" s="1861">
        <v>0</v>
      </c>
      <c r="G28" s="217">
        <v>3</v>
      </c>
      <c r="H28" s="1861"/>
      <c r="I28" s="1861" t="s">
        <v>886</v>
      </c>
      <c r="J28" s="560"/>
      <c r="K28" s="560"/>
      <c r="L28" s="217">
        <v>3</v>
      </c>
      <c r="M28" s="560"/>
      <c r="N28" s="560"/>
      <c r="O28" s="560"/>
      <c r="P28" s="560"/>
      <c r="Q28" s="560"/>
      <c r="R28" s="653" t="s">
        <v>887</v>
      </c>
      <c r="AX28" s="54"/>
      <c r="AY28" s="54"/>
      <c r="AZ28" s="54"/>
    </row>
    <row r="29" spans="1:52" s="113" customFormat="1" ht="14.1" customHeight="1">
      <c r="A29" s="559">
        <v>24</v>
      </c>
      <c r="B29" s="563" t="s">
        <v>181</v>
      </c>
      <c r="C29" s="203" t="s">
        <v>476</v>
      </c>
      <c r="D29" s="207" t="s">
        <v>917</v>
      </c>
      <c r="E29" s="1972"/>
      <c r="F29" s="1861">
        <v>0</v>
      </c>
      <c r="G29" s="217">
        <v>1</v>
      </c>
      <c r="H29" s="1861"/>
      <c r="I29" s="1861" t="s">
        <v>886</v>
      </c>
      <c r="J29" s="560"/>
      <c r="K29" s="560"/>
      <c r="L29" s="217">
        <v>1</v>
      </c>
      <c r="M29" s="560"/>
      <c r="N29" s="560"/>
      <c r="O29" s="560"/>
      <c r="P29" s="560"/>
      <c r="Q29" s="560"/>
      <c r="R29" s="653" t="s">
        <v>887</v>
      </c>
      <c r="AX29" s="54"/>
      <c r="AY29" s="54"/>
      <c r="AZ29" s="54"/>
    </row>
    <row r="30" spans="1:52" s="113" customFormat="1" ht="14.1" customHeight="1">
      <c r="A30" s="559">
        <v>25</v>
      </c>
      <c r="B30" s="563" t="s">
        <v>181</v>
      </c>
      <c r="C30" s="203" t="s">
        <v>512</v>
      </c>
      <c r="D30" s="207" t="s">
        <v>918</v>
      </c>
      <c r="E30" s="211"/>
      <c r="F30" s="1861">
        <v>0</v>
      </c>
      <c r="G30" s="217">
        <v>2</v>
      </c>
      <c r="H30" s="1861"/>
      <c r="I30" s="1861" t="s">
        <v>886</v>
      </c>
      <c r="J30" s="560"/>
      <c r="K30" s="560"/>
      <c r="L30" s="217">
        <v>2</v>
      </c>
      <c r="M30" s="560"/>
      <c r="N30" s="560"/>
      <c r="O30" s="560"/>
      <c r="P30" s="560"/>
      <c r="Q30" s="560"/>
      <c r="R30" s="1161" t="s">
        <v>887</v>
      </c>
      <c r="AX30" s="54"/>
      <c r="AY30" s="54"/>
      <c r="AZ30" s="54"/>
    </row>
    <row r="31" spans="1:52" s="113" customFormat="1" ht="14.1" customHeight="1">
      <c r="A31" s="559">
        <v>26</v>
      </c>
      <c r="B31" s="563" t="s">
        <v>181</v>
      </c>
      <c r="C31" s="203" t="s">
        <v>512</v>
      </c>
      <c r="D31" s="207" t="s">
        <v>919</v>
      </c>
      <c r="E31" s="211"/>
      <c r="F31" s="1861">
        <v>0</v>
      </c>
      <c r="G31" s="217">
        <v>3</v>
      </c>
      <c r="H31" s="1861"/>
      <c r="I31" s="1861" t="s">
        <v>886</v>
      </c>
      <c r="J31" s="560"/>
      <c r="K31" s="560"/>
      <c r="L31" s="217">
        <v>3</v>
      </c>
      <c r="M31" s="560"/>
      <c r="N31" s="560"/>
      <c r="O31" s="560"/>
      <c r="P31" s="560"/>
      <c r="Q31" s="560"/>
      <c r="R31" s="1161" t="s">
        <v>887</v>
      </c>
      <c r="AX31" s="54"/>
      <c r="AY31" s="54"/>
      <c r="AZ31" s="54"/>
    </row>
    <row r="32" spans="1:52" s="113" customFormat="1" ht="14.1" customHeight="1">
      <c r="A32" s="559">
        <v>27</v>
      </c>
      <c r="B32" s="563" t="s">
        <v>181</v>
      </c>
      <c r="C32" s="203" t="s">
        <v>512</v>
      </c>
      <c r="D32" s="207" t="s">
        <v>920</v>
      </c>
      <c r="E32" s="211"/>
      <c r="F32" s="1861">
        <v>0</v>
      </c>
      <c r="G32" s="217">
        <v>3</v>
      </c>
      <c r="H32" s="1861"/>
      <c r="I32" s="1861" t="s">
        <v>886</v>
      </c>
      <c r="J32" s="560"/>
      <c r="K32" s="560"/>
      <c r="L32" s="217">
        <v>3</v>
      </c>
      <c r="M32" s="560"/>
      <c r="N32" s="560"/>
      <c r="O32" s="560"/>
      <c r="P32" s="560"/>
      <c r="Q32" s="560"/>
      <c r="R32" s="1161" t="s">
        <v>887</v>
      </c>
      <c r="AX32" s="54"/>
      <c r="AY32" s="54"/>
      <c r="AZ32" s="54"/>
    </row>
    <row r="33" spans="1:52" s="113" customFormat="1" ht="24" customHeight="1">
      <c r="A33" s="559">
        <v>28</v>
      </c>
      <c r="B33" s="563" t="s">
        <v>181</v>
      </c>
      <c r="C33" s="203" t="s">
        <v>512</v>
      </c>
      <c r="D33" s="1877" t="s">
        <v>921</v>
      </c>
      <c r="E33" s="1512" t="s">
        <v>922</v>
      </c>
      <c r="F33" s="1861">
        <v>176</v>
      </c>
      <c r="G33" s="1511">
        <v>2.7</v>
      </c>
      <c r="H33" s="1861"/>
      <c r="I33" s="1861" t="s">
        <v>886</v>
      </c>
      <c r="J33" s="560"/>
      <c r="K33" s="560"/>
      <c r="L33" s="1511">
        <v>2.7</v>
      </c>
      <c r="M33" s="560"/>
      <c r="N33" s="560"/>
      <c r="O33" s="560"/>
      <c r="P33" s="560"/>
      <c r="Q33" s="560"/>
      <c r="R33" s="1515" t="s">
        <v>907</v>
      </c>
      <c r="AX33" s="54"/>
      <c r="AY33" s="54"/>
      <c r="AZ33" s="54"/>
    </row>
    <row r="34" spans="1:52" s="113" customFormat="1" ht="14.1" customHeight="1">
      <c r="A34" s="559">
        <v>29</v>
      </c>
      <c r="B34" s="563" t="s">
        <v>181</v>
      </c>
      <c r="C34" s="203" t="s">
        <v>553</v>
      </c>
      <c r="D34" s="207" t="s">
        <v>923</v>
      </c>
      <c r="E34" s="1972"/>
      <c r="F34" s="1861">
        <v>0</v>
      </c>
      <c r="G34" s="217">
        <v>1</v>
      </c>
      <c r="H34" s="1861"/>
      <c r="I34" s="1861" t="s">
        <v>886</v>
      </c>
      <c r="J34" s="560"/>
      <c r="K34" s="560"/>
      <c r="L34" s="217">
        <v>1</v>
      </c>
      <c r="M34" s="560"/>
      <c r="N34" s="560"/>
      <c r="O34" s="560"/>
      <c r="P34" s="560"/>
      <c r="Q34" s="560"/>
      <c r="R34" s="653" t="s">
        <v>887</v>
      </c>
      <c r="AX34" s="54"/>
      <c r="AY34" s="54"/>
      <c r="AZ34" s="54"/>
    </row>
    <row r="35" spans="1:52" s="113" customFormat="1" ht="14.1" customHeight="1">
      <c r="A35" s="559">
        <v>30</v>
      </c>
      <c r="B35" s="563" t="s">
        <v>181</v>
      </c>
      <c r="C35" s="203" t="s">
        <v>553</v>
      </c>
      <c r="D35" s="207" t="s">
        <v>924</v>
      </c>
      <c r="E35" s="1972"/>
      <c r="F35" s="1861">
        <v>0</v>
      </c>
      <c r="G35" s="217">
        <v>2</v>
      </c>
      <c r="H35" s="1861"/>
      <c r="I35" s="1861" t="s">
        <v>886</v>
      </c>
      <c r="J35" s="560"/>
      <c r="K35" s="560"/>
      <c r="L35" s="217">
        <v>2</v>
      </c>
      <c r="M35" s="560"/>
      <c r="N35" s="560"/>
      <c r="O35" s="560"/>
      <c r="P35" s="560"/>
      <c r="Q35" s="560"/>
      <c r="R35" s="1161" t="s">
        <v>887</v>
      </c>
      <c r="AX35" s="54"/>
      <c r="AY35" s="54"/>
      <c r="AZ35" s="54"/>
    </row>
    <row r="36" spans="1:52" s="113" customFormat="1" ht="14.1" customHeight="1">
      <c r="A36" s="559">
        <v>31</v>
      </c>
      <c r="B36" s="563" t="s">
        <v>181</v>
      </c>
      <c r="C36" s="203" t="s">
        <v>553</v>
      </c>
      <c r="D36" s="207" t="s">
        <v>925</v>
      </c>
      <c r="E36" s="1972"/>
      <c r="F36" s="1861">
        <v>0</v>
      </c>
      <c r="G36" s="217">
        <v>3</v>
      </c>
      <c r="H36" s="1861"/>
      <c r="I36" s="1861" t="s">
        <v>886</v>
      </c>
      <c r="J36" s="560"/>
      <c r="K36" s="560"/>
      <c r="L36" s="217">
        <v>3</v>
      </c>
      <c r="M36" s="560"/>
      <c r="N36" s="560"/>
      <c r="O36" s="560"/>
      <c r="P36" s="560"/>
      <c r="Q36" s="560"/>
      <c r="R36" s="1161" t="s">
        <v>887</v>
      </c>
      <c r="AX36" s="54"/>
      <c r="AY36" s="54"/>
      <c r="AZ36" s="54"/>
    </row>
    <row r="37" spans="1:52" s="113" customFormat="1" ht="14.1" customHeight="1">
      <c r="A37" s="559">
        <v>32</v>
      </c>
      <c r="B37" s="563" t="s">
        <v>181</v>
      </c>
      <c r="C37" s="203" t="s">
        <v>553</v>
      </c>
      <c r="D37" s="207" t="s">
        <v>926</v>
      </c>
      <c r="E37" s="1972"/>
      <c r="F37" s="1861">
        <v>0</v>
      </c>
      <c r="G37" s="217">
        <v>3</v>
      </c>
      <c r="H37" s="1861"/>
      <c r="I37" s="1861" t="s">
        <v>886</v>
      </c>
      <c r="J37" s="560"/>
      <c r="K37" s="560"/>
      <c r="L37" s="217">
        <v>3</v>
      </c>
      <c r="M37" s="560"/>
      <c r="N37" s="560"/>
      <c r="O37" s="560"/>
      <c r="P37" s="560"/>
      <c r="Q37" s="560"/>
      <c r="R37" s="653" t="s">
        <v>887</v>
      </c>
      <c r="AX37" s="54"/>
      <c r="AY37" s="54"/>
      <c r="AZ37" s="54"/>
    </row>
    <row r="38" spans="1:52" s="113" customFormat="1" ht="14.1" customHeight="1">
      <c r="A38" s="559">
        <v>33</v>
      </c>
      <c r="B38" s="563" t="s">
        <v>181</v>
      </c>
      <c r="C38" s="203" t="s">
        <v>570</v>
      </c>
      <c r="D38" s="207" t="s">
        <v>927</v>
      </c>
      <c r="E38" s="1154"/>
      <c r="F38" s="1163">
        <v>0</v>
      </c>
      <c r="G38" s="217">
        <v>2</v>
      </c>
      <c r="H38" s="1861"/>
      <c r="I38" s="1861" t="s">
        <v>886</v>
      </c>
      <c r="J38" s="560"/>
      <c r="K38" s="560"/>
      <c r="L38" s="217">
        <v>2</v>
      </c>
      <c r="M38" s="560"/>
      <c r="N38" s="560"/>
      <c r="O38" s="560"/>
      <c r="P38" s="560"/>
      <c r="Q38" s="560"/>
      <c r="R38" s="1161" t="s">
        <v>887</v>
      </c>
      <c r="AX38" s="54"/>
      <c r="AY38" s="54"/>
      <c r="AZ38" s="54"/>
    </row>
    <row r="39" spans="1:52" s="113" customFormat="1" ht="14.1" customHeight="1">
      <c r="A39" s="559">
        <v>34</v>
      </c>
      <c r="B39" s="563" t="s">
        <v>181</v>
      </c>
      <c r="C39" s="203" t="s">
        <v>593</v>
      </c>
      <c r="D39" s="207" t="s">
        <v>928</v>
      </c>
      <c r="E39" s="1154"/>
      <c r="F39" s="1163">
        <v>0</v>
      </c>
      <c r="G39" s="217">
        <v>2</v>
      </c>
      <c r="H39" s="1861"/>
      <c r="I39" s="1861" t="s">
        <v>886</v>
      </c>
      <c r="J39" s="560"/>
      <c r="K39" s="560"/>
      <c r="L39" s="217">
        <v>2</v>
      </c>
      <c r="M39" s="560"/>
      <c r="N39" s="560"/>
      <c r="O39" s="560"/>
      <c r="P39" s="560"/>
      <c r="Q39" s="560"/>
      <c r="R39" s="1161" t="s">
        <v>887</v>
      </c>
      <c r="AX39" s="54"/>
      <c r="AY39" s="54"/>
      <c r="AZ39" s="54"/>
    </row>
    <row r="40" spans="1:52" s="113" customFormat="1" ht="14.1" customHeight="1">
      <c r="A40" s="559">
        <v>35</v>
      </c>
      <c r="B40" s="563" t="s">
        <v>181</v>
      </c>
      <c r="C40" s="203" t="s">
        <v>593</v>
      </c>
      <c r="D40" s="207" t="s">
        <v>929</v>
      </c>
      <c r="E40" s="1154"/>
      <c r="F40" s="1163">
        <v>0</v>
      </c>
      <c r="G40" s="217">
        <v>5</v>
      </c>
      <c r="H40" s="1861"/>
      <c r="I40" s="1861" t="s">
        <v>886</v>
      </c>
      <c r="J40" s="560"/>
      <c r="K40" s="560"/>
      <c r="L40" s="217">
        <v>5</v>
      </c>
      <c r="M40" s="560"/>
      <c r="N40" s="560"/>
      <c r="O40" s="560"/>
      <c r="P40" s="560"/>
      <c r="Q40" s="560"/>
      <c r="R40" s="1161" t="s">
        <v>887</v>
      </c>
      <c r="AX40" s="54"/>
      <c r="AY40" s="54"/>
      <c r="AZ40" s="54"/>
    </row>
    <row r="41" spans="1:52" s="113" customFormat="1" ht="14.1" customHeight="1">
      <c r="A41" s="559">
        <v>36</v>
      </c>
      <c r="B41" s="563" t="s">
        <v>181</v>
      </c>
      <c r="C41" s="203" t="s">
        <v>593</v>
      </c>
      <c r="D41" s="207" t="s">
        <v>930</v>
      </c>
      <c r="E41" s="1154"/>
      <c r="F41" s="1163">
        <v>0</v>
      </c>
      <c r="G41" s="217">
        <v>1</v>
      </c>
      <c r="H41" s="1861"/>
      <c r="I41" s="1861" t="s">
        <v>886</v>
      </c>
      <c r="J41" s="560"/>
      <c r="K41" s="560"/>
      <c r="L41" s="217">
        <v>1</v>
      </c>
      <c r="M41" s="560"/>
      <c r="N41" s="560"/>
      <c r="O41" s="560"/>
      <c r="P41" s="560"/>
      <c r="Q41" s="560"/>
      <c r="R41" s="1161" t="s">
        <v>887</v>
      </c>
      <c r="AX41" s="54"/>
      <c r="AY41" s="54"/>
      <c r="AZ41" s="54"/>
    </row>
    <row r="42" spans="1:52" s="113" customFormat="1" ht="14.1" customHeight="1">
      <c r="A42" s="559">
        <v>37</v>
      </c>
      <c r="B42" s="563" t="s">
        <v>181</v>
      </c>
      <c r="C42" s="203" t="s">
        <v>593</v>
      </c>
      <c r="D42" s="207" t="s">
        <v>931</v>
      </c>
      <c r="E42" s="1154"/>
      <c r="F42" s="1163">
        <v>0</v>
      </c>
      <c r="G42" s="217">
        <v>4</v>
      </c>
      <c r="H42" s="1861"/>
      <c r="I42" s="1861" t="s">
        <v>886</v>
      </c>
      <c r="J42" s="560"/>
      <c r="K42" s="560"/>
      <c r="L42" s="217">
        <v>4</v>
      </c>
      <c r="M42" s="560"/>
      <c r="N42" s="560"/>
      <c r="O42" s="560"/>
      <c r="P42" s="560"/>
      <c r="Q42" s="560"/>
      <c r="R42" s="1161" t="s">
        <v>887</v>
      </c>
      <c r="AX42" s="54"/>
      <c r="AY42" s="54"/>
      <c r="AZ42" s="54"/>
    </row>
    <row r="43" spans="1:52" s="113" customFormat="1" ht="14.1" customHeight="1">
      <c r="A43" s="559">
        <v>38</v>
      </c>
      <c r="B43" s="563" t="s">
        <v>181</v>
      </c>
      <c r="C43" s="203" t="s">
        <v>593</v>
      </c>
      <c r="D43" s="207" t="s">
        <v>932</v>
      </c>
      <c r="E43" s="1154"/>
      <c r="F43" s="1163">
        <v>0</v>
      </c>
      <c r="G43" s="217">
        <v>4</v>
      </c>
      <c r="H43" s="1861"/>
      <c r="I43" s="1861" t="s">
        <v>886</v>
      </c>
      <c r="J43" s="560"/>
      <c r="K43" s="560"/>
      <c r="L43" s="217">
        <v>4</v>
      </c>
      <c r="M43" s="560"/>
      <c r="N43" s="560"/>
      <c r="O43" s="560"/>
      <c r="P43" s="560"/>
      <c r="Q43" s="560"/>
      <c r="R43" s="1161" t="s">
        <v>887</v>
      </c>
      <c r="AX43" s="54"/>
      <c r="AY43" s="54"/>
      <c r="AZ43" s="54"/>
    </row>
    <row r="44" spans="1:52" s="113" customFormat="1" ht="14.1" customHeight="1">
      <c r="A44" s="559">
        <v>39</v>
      </c>
      <c r="B44" s="563" t="s">
        <v>181</v>
      </c>
      <c r="C44" s="203" t="s">
        <v>593</v>
      </c>
      <c r="D44" s="207" t="s">
        <v>933</v>
      </c>
      <c r="E44" s="654"/>
      <c r="F44" s="655">
        <v>0</v>
      </c>
      <c r="G44" s="217">
        <v>1</v>
      </c>
      <c r="H44" s="1861"/>
      <c r="I44" s="1861" t="s">
        <v>886</v>
      </c>
      <c r="J44" s="560"/>
      <c r="K44" s="560"/>
      <c r="L44" s="217">
        <v>1</v>
      </c>
      <c r="M44" s="560"/>
      <c r="N44" s="560"/>
      <c r="O44" s="560"/>
      <c r="P44" s="560"/>
      <c r="Q44" s="560"/>
      <c r="R44" s="653" t="s">
        <v>887</v>
      </c>
      <c r="AX44" s="54"/>
      <c r="AY44" s="54"/>
      <c r="AZ44" s="54"/>
    </row>
    <row r="45" spans="1:52" s="113" customFormat="1" ht="14.1" customHeight="1">
      <c r="A45" s="559">
        <v>40</v>
      </c>
      <c r="B45" s="563" t="s">
        <v>181</v>
      </c>
      <c r="C45" s="203" t="s">
        <v>593</v>
      </c>
      <c r="D45" s="207" t="s">
        <v>934</v>
      </c>
      <c r="E45" s="654"/>
      <c r="F45" s="655">
        <v>0</v>
      </c>
      <c r="G45" s="217">
        <v>2</v>
      </c>
      <c r="H45" s="1861"/>
      <c r="I45" s="1861" t="s">
        <v>886</v>
      </c>
      <c r="J45" s="560"/>
      <c r="K45" s="560"/>
      <c r="L45" s="217">
        <v>2</v>
      </c>
      <c r="M45" s="560"/>
      <c r="N45" s="560"/>
      <c r="O45" s="560"/>
      <c r="P45" s="560"/>
      <c r="Q45" s="560"/>
      <c r="R45" s="653" t="s">
        <v>887</v>
      </c>
      <c r="AX45" s="54"/>
      <c r="AY45" s="54"/>
      <c r="AZ45" s="54"/>
    </row>
    <row r="46" spans="1:52" s="113" customFormat="1" ht="14.1" customHeight="1">
      <c r="A46" s="559">
        <v>41</v>
      </c>
      <c r="B46" s="563" t="s">
        <v>181</v>
      </c>
      <c r="C46" s="203" t="s">
        <v>593</v>
      </c>
      <c r="D46" s="207" t="s">
        <v>935</v>
      </c>
      <c r="E46" s="654"/>
      <c r="F46" s="655">
        <v>0</v>
      </c>
      <c r="G46" s="217">
        <v>1</v>
      </c>
      <c r="H46" s="1861"/>
      <c r="I46" s="1861" t="s">
        <v>886</v>
      </c>
      <c r="J46" s="560"/>
      <c r="K46" s="560"/>
      <c r="L46" s="217">
        <v>1</v>
      </c>
      <c r="M46" s="560"/>
      <c r="N46" s="560"/>
      <c r="O46" s="560"/>
      <c r="P46" s="560"/>
      <c r="Q46" s="560"/>
      <c r="R46" s="653" t="s">
        <v>887</v>
      </c>
      <c r="AX46" s="54"/>
      <c r="AY46" s="54"/>
      <c r="AZ46" s="54"/>
    </row>
    <row r="47" spans="1:52" s="113" customFormat="1" ht="14.1" customHeight="1">
      <c r="A47" s="559">
        <v>42</v>
      </c>
      <c r="B47" s="563" t="s">
        <v>181</v>
      </c>
      <c r="C47" s="203" t="s">
        <v>593</v>
      </c>
      <c r="D47" s="207" t="s">
        <v>936</v>
      </c>
      <c r="E47" s="654"/>
      <c r="F47" s="655">
        <v>0</v>
      </c>
      <c r="G47" s="217">
        <v>3</v>
      </c>
      <c r="H47" s="1861"/>
      <c r="I47" s="1861" t="s">
        <v>886</v>
      </c>
      <c r="J47" s="560"/>
      <c r="K47" s="560"/>
      <c r="L47" s="217">
        <v>3</v>
      </c>
      <c r="M47" s="560"/>
      <c r="N47" s="560"/>
      <c r="O47" s="560"/>
      <c r="P47" s="560"/>
      <c r="Q47" s="560"/>
      <c r="R47" s="653" t="s">
        <v>887</v>
      </c>
      <c r="AX47" s="54"/>
      <c r="AY47" s="54"/>
      <c r="AZ47" s="54"/>
    </row>
    <row r="48" spans="1:52" s="113" customFormat="1" ht="14.1" customHeight="1">
      <c r="A48" s="559">
        <v>43</v>
      </c>
      <c r="B48" s="563" t="s">
        <v>181</v>
      </c>
      <c r="C48" s="203" t="s">
        <v>642</v>
      </c>
      <c r="D48" s="207" t="s">
        <v>937</v>
      </c>
      <c r="E48" s="1154"/>
      <c r="F48" s="1163">
        <v>0</v>
      </c>
      <c r="G48" s="217">
        <v>2</v>
      </c>
      <c r="H48" s="1861"/>
      <c r="I48" s="1861" t="s">
        <v>886</v>
      </c>
      <c r="J48" s="560"/>
      <c r="K48" s="560"/>
      <c r="L48" s="217">
        <v>2</v>
      </c>
      <c r="M48" s="560"/>
      <c r="N48" s="560"/>
      <c r="O48" s="560"/>
      <c r="P48" s="560"/>
      <c r="Q48" s="560"/>
      <c r="R48" s="1161" t="s">
        <v>887</v>
      </c>
      <c r="AX48" s="54"/>
      <c r="AY48" s="54"/>
      <c r="AZ48" s="54"/>
    </row>
    <row r="49" spans="1:52" s="113" customFormat="1" ht="14.1" customHeight="1" thickBot="1">
      <c r="A49" s="559">
        <v>44</v>
      </c>
      <c r="B49" s="1171" t="s">
        <v>181</v>
      </c>
      <c r="C49" s="1155" t="s">
        <v>642</v>
      </c>
      <c r="D49" s="1156" t="s">
        <v>938</v>
      </c>
      <c r="E49" s="1157" t="s">
        <v>939</v>
      </c>
      <c r="F49" s="1164">
        <v>0</v>
      </c>
      <c r="G49" s="1159">
        <v>3</v>
      </c>
      <c r="H49" s="1158"/>
      <c r="I49" s="1158" t="s">
        <v>886</v>
      </c>
      <c r="J49" s="1172"/>
      <c r="K49" s="1172"/>
      <c r="L49" s="1159">
        <v>3</v>
      </c>
      <c r="M49" s="1172"/>
      <c r="N49" s="1172"/>
      <c r="O49" s="1172"/>
      <c r="P49" s="1172"/>
      <c r="Q49" s="1172"/>
      <c r="R49" s="1162"/>
      <c r="AX49" s="54"/>
      <c r="AY49" s="54"/>
      <c r="AZ49" s="54"/>
    </row>
    <row r="50" spans="1:52" s="113" customFormat="1" ht="21.75" customHeight="1" thickBot="1">
      <c r="A50" s="2351" t="s">
        <v>10</v>
      </c>
      <c r="B50" s="2877"/>
      <c r="C50" s="2877"/>
      <c r="D50" s="2877"/>
      <c r="E50" s="2878"/>
      <c r="F50" s="2879">
        <f>SUM(F6:F49)</f>
        <v>497</v>
      </c>
      <c r="G50" s="2880">
        <f>SUM(G6:G49)</f>
        <v>106.2</v>
      </c>
      <c r="H50" s="2881"/>
      <c r="I50" s="2882"/>
      <c r="J50" s="2877"/>
      <c r="K50" s="2878"/>
      <c r="L50" s="2883">
        <f>SUM(L6:L49)</f>
        <v>106.2</v>
      </c>
      <c r="M50" s="2352"/>
      <c r="N50" s="2877"/>
      <c r="O50" s="2877"/>
      <c r="P50" s="2877"/>
      <c r="Q50" s="2878"/>
      <c r="R50" s="1178"/>
      <c r="AX50" s="54"/>
      <c r="AY50" s="54"/>
      <c r="AZ50" s="54"/>
    </row>
    <row r="51" spans="1:52" s="113" customFormat="1" ht="14.1" customHeight="1">
      <c r="A51" s="1173">
        <v>1</v>
      </c>
      <c r="B51" s="1174" t="s">
        <v>181</v>
      </c>
      <c r="C51" s="1165" t="s">
        <v>339</v>
      </c>
      <c r="D51" s="1166" t="s">
        <v>940</v>
      </c>
      <c r="E51" s="1167"/>
      <c r="F51" s="1169">
        <v>0</v>
      </c>
      <c r="G51" s="1168">
        <v>1</v>
      </c>
      <c r="H51" s="1169"/>
      <c r="I51" s="1169" t="s">
        <v>941</v>
      </c>
      <c r="J51" s="1175"/>
      <c r="K51" s="1168">
        <v>1</v>
      </c>
      <c r="L51" s="1176"/>
      <c r="M51" s="1175"/>
      <c r="N51" s="1175"/>
      <c r="O51" s="1175"/>
      <c r="P51" s="1175"/>
      <c r="Q51" s="1175"/>
      <c r="R51" s="1177" t="s">
        <v>887</v>
      </c>
      <c r="AX51" s="54"/>
      <c r="AY51" s="54"/>
      <c r="AZ51" s="54"/>
    </row>
    <row r="52" spans="1:52" s="113" customFormat="1" ht="14.1" customHeight="1">
      <c r="A52" s="559">
        <v>2</v>
      </c>
      <c r="B52" s="563" t="s">
        <v>181</v>
      </c>
      <c r="C52" s="203" t="s">
        <v>476</v>
      </c>
      <c r="D52" s="207" t="s">
        <v>942</v>
      </c>
      <c r="E52" s="1154" t="s">
        <v>943</v>
      </c>
      <c r="F52" s="1163">
        <v>14</v>
      </c>
      <c r="G52" s="217">
        <v>1</v>
      </c>
      <c r="H52" s="1163"/>
      <c r="I52" s="1163" t="s">
        <v>941</v>
      </c>
      <c r="J52" s="560"/>
      <c r="K52" s="217">
        <v>1</v>
      </c>
      <c r="L52" s="561"/>
      <c r="M52" s="560"/>
      <c r="N52" s="560"/>
      <c r="O52" s="560"/>
      <c r="P52" s="560"/>
      <c r="Q52" s="560"/>
      <c r="R52" s="1161"/>
      <c r="AX52" s="54"/>
      <c r="AY52" s="54"/>
      <c r="AZ52" s="54"/>
    </row>
    <row r="53" spans="1:52" s="113" customFormat="1" ht="14.1" customHeight="1">
      <c r="A53" s="559">
        <v>3</v>
      </c>
      <c r="B53" s="563" t="s">
        <v>181</v>
      </c>
      <c r="C53" s="203" t="s">
        <v>553</v>
      </c>
      <c r="D53" s="207" t="s">
        <v>944</v>
      </c>
      <c r="E53" s="654"/>
      <c r="F53" s="655">
        <v>0</v>
      </c>
      <c r="G53" s="217">
        <v>1</v>
      </c>
      <c r="H53" s="655"/>
      <c r="I53" s="655" t="s">
        <v>941</v>
      </c>
      <c r="J53" s="560"/>
      <c r="K53" s="217">
        <v>1</v>
      </c>
      <c r="L53" s="561"/>
      <c r="M53" s="560"/>
      <c r="N53" s="560"/>
      <c r="O53" s="560"/>
      <c r="P53" s="560"/>
      <c r="Q53" s="560"/>
      <c r="R53" s="653" t="s">
        <v>887</v>
      </c>
      <c r="AX53" s="54"/>
      <c r="AY53" s="54"/>
      <c r="AZ53" s="54"/>
    </row>
    <row r="54" spans="1:52" s="113" customFormat="1" ht="14.1" customHeight="1">
      <c r="A54" s="559">
        <v>4</v>
      </c>
      <c r="B54" s="563" t="s">
        <v>181</v>
      </c>
      <c r="C54" s="203" t="s">
        <v>586</v>
      </c>
      <c r="D54" s="207" t="s">
        <v>945</v>
      </c>
      <c r="E54" s="1154" t="s">
        <v>946</v>
      </c>
      <c r="F54" s="1163">
        <v>6</v>
      </c>
      <c r="G54" s="217">
        <v>3</v>
      </c>
      <c r="H54" s="1163"/>
      <c r="I54" s="1163" t="s">
        <v>941</v>
      </c>
      <c r="J54" s="560"/>
      <c r="K54" s="217">
        <v>3</v>
      </c>
      <c r="L54" s="561"/>
      <c r="M54" s="560"/>
      <c r="N54" s="560"/>
      <c r="O54" s="560"/>
      <c r="P54" s="560"/>
      <c r="Q54" s="560"/>
      <c r="R54" s="1161"/>
      <c r="AX54" s="54"/>
      <c r="AY54" s="54"/>
      <c r="AZ54" s="54"/>
    </row>
    <row r="55" spans="1:52" s="113" customFormat="1" ht="14.1" customHeight="1">
      <c r="A55" s="559">
        <v>5</v>
      </c>
      <c r="B55" s="563" t="s">
        <v>181</v>
      </c>
      <c r="C55" s="203" t="s">
        <v>593</v>
      </c>
      <c r="D55" s="207" t="s">
        <v>947</v>
      </c>
      <c r="E55" s="1154"/>
      <c r="F55" s="1163">
        <v>0</v>
      </c>
      <c r="G55" s="217">
        <v>4</v>
      </c>
      <c r="H55" s="1163"/>
      <c r="I55" s="1163" t="s">
        <v>941</v>
      </c>
      <c r="J55" s="560"/>
      <c r="K55" s="217">
        <v>4</v>
      </c>
      <c r="L55" s="561"/>
      <c r="M55" s="560"/>
      <c r="N55" s="560"/>
      <c r="O55" s="560"/>
      <c r="P55" s="560"/>
      <c r="Q55" s="560"/>
      <c r="R55" s="1161" t="s">
        <v>887</v>
      </c>
      <c r="AX55" s="54"/>
      <c r="AY55" s="54"/>
      <c r="AZ55" s="54"/>
    </row>
    <row r="56" spans="1:52" s="113" customFormat="1" ht="14.1" customHeight="1">
      <c r="A56" s="559">
        <v>6</v>
      </c>
      <c r="B56" s="563" t="s">
        <v>181</v>
      </c>
      <c r="C56" s="203" t="s">
        <v>593</v>
      </c>
      <c r="D56" s="207" t="s">
        <v>948</v>
      </c>
      <c r="E56" s="654"/>
      <c r="F56" s="655">
        <v>0</v>
      </c>
      <c r="G56" s="217">
        <v>10</v>
      </c>
      <c r="H56" s="655"/>
      <c r="I56" s="655" t="s">
        <v>941</v>
      </c>
      <c r="J56" s="560"/>
      <c r="K56" s="217">
        <v>10</v>
      </c>
      <c r="L56" s="561"/>
      <c r="M56" s="560"/>
      <c r="N56" s="560"/>
      <c r="O56" s="560"/>
      <c r="P56" s="560"/>
      <c r="Q56" s="560"/>
      <c r="R56" s="653" t="s">
        <v>887</v>
      </c>
      <c r="AX56" s="54"/>
      <c r="AY56" s="54"/>
      <c r="AZ56" s="54"/>
    </row>
    <row r="57" spans="1:52" s="113" customFormat="1" ht="14.1" customHeight="1">
      <c r="A57" s="559">
        <v>7</v>
      </c>
      <c r="B57" s="563" t="s">
        <v>181</v>
      </c>
      <c r="C57" s="203" t="s">
        <v>593</v>
      </c>
      <c r="D57" s="207" t="s">
        <v>949</v>
      </c>
      <c r="E57" s="1154"/>
      <c r="F57" s="1163">
        <v>0</v>
      </c>
      <c r="G57" s="217">
        <v>3</v>
      </c>
      <c r="H57" s="1163"/>
      <c r="I57" s="1163" t="s">
        <v>941</v>
      </c>
      <c r="J57" s="560"/>
      <c r="K57" s="217">
        <v>3</v>
      </c>
      <c r="L57" s="561"/>
      <c r="M57" s="560"/>
      <c r="N57" s="560"/>
      <c r="O57" s="560"/>
      <c r="P57" s="560"/>
      <c r="Q57" s="560"/>
      <c r="R57" s="653" t="s">
        <v>887</v>
      </c>
      <c r="AX57" s="54"/>
      <c r="AY57" s="54"/>
      <c r="AZ57" s="54"/>
    </row>
    <row r="58" spans="1:52" s="113" customFormat="1" ht="26.25" customHeight="1" thickBot="1">
      <c r="A58" s="1170">
        <v>8</v>
      </c>
      <c r="B58" s="1171" t="s">
        <v>181</v>
      </c>
      <c r="C58" s="1155" t="s">
        <v>642</v>
      </c>
      <c r="D58" s="1156" t="s">
        <v>950</v>
      </c>
      <c r="E58" s="1157"/>
      <c r="F58" s="1164">
        <v>0</v>
      </c>
      <c r="G58" s="1159">
        <v>2</v>
      </c>
      <c r="H58" s="1164"/>
      <c r="I58" s="1164" t="s">
        <v>941</v>
      </c>
      <c r="J58" s="1172"/>
      <c r="K58" s="1159">
        <v>2</v>
      </c>
      <c r="L58" s="1180"/>
      <c r="M58" s="1172"/>
      <c r="N58" s="1172"/>
      <c r="O58" s="1172"/>
      <c r="P58" s="1172"/>
      <c r="Q58" s="1172"/>
      <c r="R58" s="1181" t="s">
        <v>887</v>
      </c>
      <c r="AX58" s="54"/>
      <c r="AY58" s="54"/>
      <c r="AZ58" s="54"/>
    </row>
    <row r="59" spans="1:52" s="113" customFormat="1" ht="21.75" customHeight="1" thickBot="1">
      <c r="A59" s="2351" t="s">
        <v>10</v>
      </c>
      <c r="B59" s="2353"/>
      <c r="C59" s="2353"/>
      <c r="D59" s="2353"/>
      <c r="E59" s="2354"/>
      <c r="F59" s="2884">
        <f>SUM(F51:F58)</f>
        <v>20</v>
      </c>
      <c r="G59" s="2880">
        <f>SUM(G51:G58)</f>
        <v>25</v>
      </c>
      <c r="H59" s="2885"/>
      <c r="I59" s="2886"/>
      <c r="J59" s="2886"/>
      <c r="K59" s="2887">
        <f>SUM(K51:K58)</f>
        <v>25</v>
      </c>
      <c r="L59" s="2355"/>
      <c r="M59" s="2355"/>
      <c r="N59" s="2355"/>
      <c r="O59" s="2355"/>
      <c r="P59" s="2355"/>
      <c r="Q59" s="2355"/>
      <c r="R59" s="1178"/>
      <c r="AX59" s="54"/>
      <c r="AY59" s="54"/>
      <c r="AZ59" s="54"/>
    </row>
    <row r="60" spans="1:52" ht="19.899999999999999" customHeight="1">
      <c r="A60" s="243"/>
      <c r="B60" s="244"/>
      <c r="C60" s="245"/>
      <c r="D60" s="246"/>
      <c r="E60" s="247"/>
      <c r="F60" s="248"/>
      <c r="G60" s="248"/>
      <c r="H60" s="249"/>
      <c r="I60" s="250"/>
      <c r="J60" s="251"/>
      <c r="K60" s="252"/>
      <c r="L60" s="253"/>
      <c r="M60" s="254"/>
      <c r="N60" s="254"/>
      <c r="O60" s="254"/>
      <c r="P60" s="254"/>
      <c r="Q60" s="254"/>
      <c r="R60" s="254"/>
    </row>
    <row r="61" spans="1:52" ht="19.899999999999999" customHeight="1">
      <c r="A61" s="255"/>
      <c r="B61" s="256"/>
      <c r="C61" s="257"/>
      <c r="D61" s="258"/>
      <c r="E61" s="259"/>
      <c r="F61" s="260"/>
      <c r="G61" s="261"/>
      <c r="H61" s="262"/>
      <c r="I61" s="263"/>
      <c r="J61" s="260"/>
      <c r="K61" s="264"/>
      <c r="L61" s="261"/>
      <c r="M61" s="265"/>
      <c r="N61" s="265"/>
      <c r="O61" s="265"/>
      <c r="P61" s="265"/>
      <c r="Q61" s="265"/>
      <c r="R61" s="265"/>
    </row>
    <row r="62" spans="1:52" ht="19.899999999999999" hidden="1" customHeight="1">
      <c r="A62" s="198"/>
      <c r="B62" s="199"/>
      <c r="C62" s="125"/>
      <c r="D62" s="240"/>
      <c r="E62" s="126"/>
      <c r="F62" s="127"/>
      <c r="G62" s="128"/>
      <c r="H62" s="230"/>
      <c r="I62" s="231"/>
      <c r="J62" s="127"/>
      <c r="K62" s="241"/>
      <c r="L62" s="242"/>
      <c r="M62" s="232"/>
      <c r="N62" s="233"/>
      <c r="O62" s="233"/>
      <c r="P62" s="233"/>
      <c r="Q62" s="233"/>
      <c r="R62" s="234"/>
    </row>
    <row r="63" spans="1:52" ht="19.899999999999999" hidden="1" customHeight="1">
      <c r="A63" s="114"/>
      <c r="B63" s="115"/>
      <c r="C63" s="131"/>
      <c r="D63" s="133"/>
      <c r="E63" s="133"/>
      <c r="F63" s="116"/>
      <c r="G63" s="117"/>
      <c r="H63" s="52"/>
      <c r="I63" s="118"/>
      <c r="J63" s="116"/>
      <c r="K63" s="129"/>
      <c r="L63" s="130"/>
      <c r="M63" s="122"/>
      <c r="N63" s="123"/>
      <c r="O63" s="123"/>
      <c r="P63" s="123"/>
      <c r="Q63" s="123"/>
      <c r="R63" s="124"/>
    </row>
    <row r="64" spans="1:52" ht="19.899999999999999" hidden="1" customHeight="1">
      <c r="A64" s="114"/>
      <c r="B64" s="115"/>
      <c r="C64" s="131"/>
      <c r="D64" s="133"/>
      <c r="E64" s="133"/>
      <c r="F64" s="116"/>
      <c r="G64" s="117"/>
      <c r="H64" s="52"/>
      <c r="I64" s="118"/>
      <c r="J64" s="116"/>
      <c r="K64" s="129"/>
      <c r="L64" s="130"/>
      <c r="M64" s="122"/>
      <c r="N64" s="123"/>
      <c r="O64" s="123"/>
      <c r="P64" s="123"/>
      <c r="Q64" s="123"/>
      <c r="R64" s="124"/>
    </row>
    <row r="65" spans="1:18" ht="19.899999999999999" hidden="1" customHeight="1">
      <c r="A65" s="114"/>
      <c r="B65" s="115"/>
      <c r="C65" s="131"/>
      <c r="D65" s="132"/>
      <c r="E65" s="133"/>
      <c r="F65" s="116"/>
      <c r="G65" s="117"/>
      <c r="H65" s="52"/>
      <c r="I65" s="118"/>
      <c r="J65" s="116"/>
      <c r="K65" s="129"/>
      <c r="L65" s="130"/>
      <c r="M65" s="122"/>
      <c r="N65" s="123"/>
      <c r="O65" s="123"/>
      <c r="P65" s="123"/>
      <c r="Q65" s="123"/>
      <c r="R65" s="124"/>
    </row>
    <row r="66" spans="1:18" ht="19.899999999999999" hidden="1" customHeight="1">
      <c r="A66" s="114"/>
      <c r="B66" s="115"/>
      <c r="C66" s="131"/>
      <c r="D66" s="132"/>
      <c r="E66" s="132"/>
      <c r="F66" s="116"/>
      <c r="G66" s="117"/>
      <c r="H66" s="52"/>
      <c r="I66" s="118"/>
      <c r="J66" s="116"/>
      <c r="K66" s="129"/>
      <c r="L66" s="130"/>
      <c r="M66" s="122"/>
      <c r="N66" s="123"/>
      <c r="O66" s="123"/>
      <c r="P66" s="123"/>
      <c r="Q66" s="123"/>
      <c r="R66" s="124"/>
    </row>
    <row r="67" spans="1:18" ht="19.899999999999999" hidden="1" customHeight="1">
      <c r="A67" s="114"/>
      <c r="B67" s="115"/>
      <c r="C67" s="131"/>
      <c r="D67" s="134"/>
      <c r="E67" s="133"/>
      <c r="F67" s="116"/>
      <c r="G67" s="117"/>
      <c r="H67" s="52"/>
      <c r="I67" s="118"/>
      <c r="J67" s="116"/>
      <c r="K67" s="129"/>
      <c r="L67" s="130"/>
      <c r="M67" s="122"/>
      <c r="N67" s="123"/>
      <c r="O67" s="123"/>
      <c r="P67" s="123"/>
      <c r="Q67" s="123"/>
      <c r="R67" s="124"/>
    </row>
    <row r="68" spans="1:18" ht="19.899999999999999" hidden="1" customHeight="1">
      <c r="A68" s="114"/>
      <c r="B68" s="115"/>
      <c r="C68" s="131"/>
      <c r="D68" s="134"/>
      <c r="E68" s="135"/>
      <c r="F68" s="116"/>
      <c r="G68" s="117"/>
      <c r="H68" s="52"/>
      <c r="I68" s="118"/>
      <c r="J68" s="116"/>
      <c r="K68" s="129"/>
      <c r="L68" s="130"/>
      <c r="M68" s="122"/>
      <c r="N68" s="123"/>
      <c r="O68" s="123"/>
      <c r="P68" s="123"/>
      <c r="Q68" s="123"/>
      <c r="R68" s="124"/>
    </row>
    <row r="69" spans="1:18" ht="19.899999999999999" hidden="1" customHeight="1">
      <c r="A69" s="114"/>
      <c r="B69" s="115"/>
      <c r="C69" s="131"/>
      <c r="D69" s="133"/>
      <c r="E69" s="133"/>
      <c r="F69" s="116"/>
      <c r="G69" s="117"/>
      <c r="H69" s="52"/>
      <c r="I69" s="118"/>
      <c r="J69" s="116"/>
      <c r="K69" s="129"/>
      <c r="L69" s="130"/>
      <c r="M69" s="122"/>
      <c r="N69" s="123"/>
      <c r="O69" s="123"/>
      <c r="P69" s="123"/>
      <c r="Q69" s="123"/>
      <c r="R69" s="124"/>
    </row>
    <row r="70" spans="1:18" ht="19.899999999999999" hidden="1" customHeight="1">
      <c r="A70" s="114"/>
      <c r="B70" s="115"/>
      <c r="C70" s="131"/>
      <c r="D70" s="132"/>
      <c r="E70" s="133"/>
      <c r="F70" s="116"/>
      <c r="G70" s="117"/>
      <c r="H70" s="52"/>
      <c r="I70" s="118"/>
      <c r="J70" s="116"/>
      <c r="K70" s="129"/>
      <c r="L70" s="130"/>
      <c r="M70" s="122"/>
      <c r="N70" s="123"/>
      <c r="O70" s="123"/>
      <c r="P70" s="123"/>
      <c r="Q70" s="123"/>
      <c r="R70" s="124"/>
    </row>
    <row r="71" spans="1:18" ht="19.899999999999999" hidden="1" customHeight="1">
      <c r="A71" s="114"/>
      <c r="B71" s="115"/>
      <c r="C71" s="131"/>
      <c r="D71" s="132"/>
      <c r="E71" s="133"/>
      <c r="F71" s="116"/>
      <c r="G71" s="117"/>
      <c r="H71" s="52"/>
      <c r="I71" s="118"/>
      <c r="J71" s="116"/>
      <c r="K71" s="129"/>
      <c r="L71" s="130"/>
      <c r="M71" s="122"/>
      <c r="N71" s="123"/>
      <c r="O71" s="123"/>
      <c r="P71" s="123"/>
      <c r="Q71" s="123"/>
      <c r="R71" s="124"/>
    </row>
    <row r="72" spans="1:18" ht="19.899999999999999" hidden="1" customHeight="1">
      <c r="A72" s="114"/>
      <c r="B72" s="115"/>
      <c r="C72" s="131"/>
      <c r="D72" s="132"/>
      <c r="E72" s="133"/>
      <c r="F72" s="116"/>
      <c r="G72" s="117"/>
      <c r="H72" s="52"/>
      <c r="I72" s="118"/>
      <c r="J72" s="116"/>
      <c r="K72" s="129"/>
      <c r="L72" s="130"/>
      <c r="M72" s="122"/>
      <c r="N72" s="123"/>
      <c r="O72" s="123"/>
      <c r="P72" s="123"/>
      <c r="Q72" s="123"/>
      <c r="R72" s="124"/>
    </row>
    <row r="73" spans="1:18" ht="19.899999999999999" hidden="1" customHeight="1">
      <c r="A73" s="114"/>
      <c r="B73" s="115"/>
      <c r="C73" s="131"/>
      <c r="D73" s="132"/>
      <c r="E73" s="133"/>
      <c r="F73" s="116"/>
      <c r="G73" s="117"/>
      <c r="H73" s="52"/>
      <c r="I73" s="118"/>
      <c r="J73" s="116"/>
      <c r="K73" s="129"/>
      <c r="L73" s="130"/>
      <c r="M73" s="122"/>
      <c r="N73" s="123"/>
      <c r="O73" s="123"/>
      <c r="P73" s="123"/>
      <c r="Q73" s="123"/>
      <c r="R73" s="124"/>
    </row>
    <row r="74" spans="1:18" ht="19.899999999999999" hidden="1" customHeight="1">
      <c r="A74" s="114"/>
      <c r="B74" s="115"/>
      <c r="C74" s="131"/>
      <c r="D74" s="132"/>
      <c r="E74" s="133"/>
      <c r="F74" s="116"/>
      <c r="G74" s="117"/>
      <c r="H74" s="52"/>
      <c r="I74" s="118"/>
      <c r="J74" s="116"/>
      <c r="K74" s="129"/>
      <c r="L74" s="130"/>
      <c r="M74" s="122"/>
      <c r="N74" s="123"/>
      <c r="O74" s="123"/>
      <c r="P74" s="123"/>
      <c r="Q74" s="123"/>
      <c r="R74" s="124"/>
    </row>
    <row r="75" spans="1:18" ht="19.899999999999999" hidden="1" customHeight="1">
      <c r="A75" s="114"/>
      <c r="B75" s="115"/>
      <c r="C75" s="131"/>
      <c r="D75" s="133"/>
      <c r="E75" s="133"/>
      <c r="F75" s="116"/>
      <c r="G75" s="117"/>
      <c r="H75" s="52"/>
      <c r="I75" s="118"/>
      <c r="J75" s="116"/>
      <c r="K75" s="129"/>
      <c r="L75" s="130"/>
      <c r="M75" s="122"/>
      <c r="N75" s="123"/>
      <c r="O75" s="123"/>
      <c r="P75" s="123"/>
      <c r="Q75" s="123"/>
      <c r="R75" s="124"/>
    </row>
    <row r="76" spans="1:18" ht="19.899999999999999" hidden="1" customHeight="1">
      <c r="A76" s="114"/>
      <c r="B76" s="115"/>
      <c r="C76" s="131"/>
      <c r="D76" s="133"/>
      <c r="E76" s="132"/>
      <c r="F76" s="116"/>
      <c r="G76" s="117"/>
      <c r="H76" s="52"/>
      <c r="I76" s="118"/>
      <c r="J76" s="116"/>
      <c r="K76" s="129"/>
      <c r="L76" s="130"/>
      <c r="M76" s="122"/>
      <c r="N76" s="123"/>
      <c r="O76" s="123"/>
      <c r="P76" s="123"/>
      <c r="Q76" s="123"/>
      <c r="R76" s="124"/>
    </row>
    <row r="77" spans="1:18" ht="19.899999999999999" hidden="1" customHeight="1">
      <c r="A77" s="114"/>
      <c r="B77" s="115"/>
      <c r="C77" s="131"/>
      <c r="D77" s="133"/>
      <c r="E77" s="133"/>
      <c r="F77" s="116"/>
      <c r="G77" s="117"/>
      <c r="H77" s="52"/>
      <c r="I77" s="118"/>
      <c r="J77" s="116"/>
      <c r="K77" s="129"/>
      <c r="L77" s="130"/>
      <c r="M77" s="122"/>
      <c r="N77" s="123"/>
      <c r="O77" s="123"/>
      <c r="P77" s="123"/>
      <c r="Q77" s="123"/>
      <c r="R77" s="124"/>
    </row>
    <row r="78" spans="1:18" ht="19.899999999999999" hidden="1" customHeight="1">
      <c r="A78" s="114"/>
      <c r="B78" s="115"/>
      <c r="C78" s="131"/>
      <c r="D78" s="134"/>
      <c r="E78" s="133"/>
      <c r="F78" s="116"/>
      <c r="G78" s="117"/>
      <c r="H78" s="52"/>
      <c r="I78" s="118"/>
      <c r="J78" s="116"/>
      <c r="K78" s="129"/>
      <c r="L78" s="130"/>
      <c r="M78" s="122"/>
      <c r="N78" s="123"/>
      <c r="O78" s="123"/>
      <c r="P78" s="123"/>
      <c r="Q78" s="123"/>
      <c r="R78" s="124"/>
    </row>
    <row r="79" spans="1:18" ht="19.899999999999999" hidden="1" customHeight="1">
      <c r="A79" s="114"/>
      <c r="B79" s="115"/>
      <c r="C79" s="131"/>
      <c r="D79" s="134"/>
      <c r="E79" s="133"/>
      <c r="F79" s="116"/>
      <c r="G79" s="117"/>
      <c r="H79" s="52"/>
      <c r="I79" s="118"/>
      <c r="J79" s="116"/>
      <c r="K79" s="129"/>
      <c r="L79" s="130"/>
      <c r="M79" s="122"/>
      <c r="N79" s="123"/>
      <c r="O79" s="123"/>
      <c r="P79" s="123"/>
      <c r="Q79" s="123"/>
      <c r="R79" s="124"/>
    </row>
    <row r="80" spans="1:18" ht="19.899999999999999" hidden="1" customHeight="1">
      <c r="A80" s="114"/>
      <c r="B80" s="115"/>
      <c r="C80" s="131"/>
      <c r="D80" s="133"/>
      <c r="E80" s="133"/>
      <c r="F80" s="116"/>
      <c r="G80" s="117"/>
      <c r="H80" s="52"/>
      <c r="I80" s="118"/>
      <c r="J80" s="116"/>
      <c r="K80" s="129"/>
      <c r="L80" s="130"/>
      <c r="M80" s="122"/>
      <c r="N80" s="123"/>
      <c r="O80" s="123"/>
      <c r="P80" s="123"/>
      <c r="Q80" s="123"/>
      <c r="R80" s="124"/>
    </row>
    <row r="81" spans="1:18" ht="19.899999999999999" hidden="1" customHeight="1">
      <c r="A81" s="114"/>
      <c r="B81" s="115"/>
      <c r="C81" s="131"/>
      <c r="D81" s="133"/>
      <c r="E81" s="133"/>
      <c r="F81" s="116"/>
      <c r="G81" s="117"/>
      <c r="H81" s="52"/>
      <c r="I81" s="118"/>
      <c r="J81" s="116"/>
      <c r="K81" s="129"/>
      <c r="L81" s="130"/>
      <c r="M81" s="122"/>
      <c r="N81" s="123"/>
      <c r="O81" s="123"/>
      <c r="P81" s="123"/>
      <c r="Q81" s="123"/>
      <c r="R81" s="124"/>
    </row>
    <row r="82" spans="1:18" ht="19.899999999999999" hidden="1" customHeight="1">
      <c r="A82" s="114"/>
      <c r="B82" s="115"/>
      <c r="C82" s="131"/>
      <c r="D82" s="133"/>
      <c r="E82" s="133"/>
      <c r="F82" s="116"/>
      <c r="G82" s="117"/>
      <c r="H82" s="52"/>
      <c r="I82" s="118"/>
      <c r="J82" s="116"/>
      <c r="K82" s="129"/>
      <c r="L82" s="130"/>
      <c r="M82" s="122"/>
      <c r="N82" s="123"/>
      <c r="O82" s="123"/>
      <c r="P82" s="123"/>
      <c r="Q82" s="123"/>
      <c r="R82" s="124"/>
    </row>
    <row r="83" spans="1:18" ht="19.899999999999999" hidden="1" customHeight="1">
      <c r="A83" s="114"/>
      <c r="B83" s="115"/>
      <c r="C83" s="131"/>
      <c r="D83" s="133"/>
      <c r="E83" s="132"/>
      <c r="F83" s="116"/>
      <c r="G83" s="117"/>
      <c r="H83" s="52"/>
      <c r="I83" s="118"/>
      <c r="J83" s="116"/>
      <c r="K83" s="129"/>
      <c r="L83" s="130"/>
      <c r="M83" s="122"/>
      <c r="N83" s="123"/>
      <c r="O83" s="123"/>
      <c r="P83" s="123"/>
      <c r="Q83" s="123"/>
      <c r="R83" s="124"/>
    </row>
    <row r="84" spans="1:18" ht="19.899999999999999" hidden="1" customHeight="1">
      <c r="A84" s="114"/>
      <c r="B84" s="115"/>
      <c r="C84" s="131"/>
      <c r="D84" s="133"/>
      <c r="E84" s="133"/>
      <c r="F84" s="116"/>
      <c r="G84" s="117"/>
      <c r="H84" s="52"/>
      <c r="I84" s="118"/>
      <c r="J84" s="116"/>
      <c r="K84" s="129"/>
      <c r="L84" s="130"/>
      <c r="M84" s="122"/>
      <c r="N84" s="123"/>
      <c r="O84" s="123"/>
      <c r="P84" s="123"/>
      <c r="Q84" s="123"/>
      <c r="R84" s="124"/>
    </row>
    <row r="85" spans="1:18" ht="19.899999999999999" hidden="1" customHeight="1">
      <c r="A85" s="114"/>
      <c r="B85" s="115"/>
      <c r="C85" s="131"/>
      <c r="D85" s="133"/>
      <c r="E85" s="133"/>
      <c r="F85" s="116"/>
      <c r="G85" s="117"/>
      <c r="H85" s="52"/>
      <c r="I85" s="118"/>
      <c r="J85" s="116"/>
      <c r="K85" s="129"/>
      <c r="L85" s="130"/>
      <c r="M85" s="122"/>
      <c r="N85" s="123"/>
      <c r="O85" s="123"/>
      <c r="P85" s="123"/>
      <c r="Q85" s="123"/>
      <c r="R85" s="124"/>
    </row>
    <row r="86" spans="1:18" ht="19.899999999999999" hidden="1" customHeight="1">
      <c r="A86" s="114"/>
      <c r="B86" s="115"/>
      <c r="C86" s="131"/>
      <c r="D86" s="134"/>
      <c r="E86" s="134"/>
      <c r="F86" s="116"/>
      <c r="G86" s="117"/>
      <c r="H86" s="52"/>
      <c r="I86" s="118"/>
      <c r="J86" s="116"/>
      <c r="K86" s="129"/>
      <c r="L86" s="130"/>
      <c r="M86" s="122"/>
      <c r="N86" s="123"/>
      <c r="O86" s="123"/>
      <c r="P86" s="123"/>
      <c r="Q86" s="123"/>
      <c r="R86" s="124"/>
    </row>
    <row r="87" spans="1:18" ht="19.899999999999999" hidden="1" customHeight="1">
      <c r="A87" s="114"/>
      <c r="B87" s="115"/>
      <c r="C87" s="131"/>
      <c r="D87" s="134"/>
      <c r="E87" s="132"/>
      <c r="F87" s="116"/>
      <c r="G87" s="117"/>
      <c r="H87" s="52"/>
      <c r="I87" s="118"/>
      <c r="J87" s="116"/>
      <c r="K87" s="129"/>
      <c r="L87" s="130"/>
      <c r="M87" s="122"/>
      <c r="N87" s="123"/>
      <c r="O87" s="123"/>
      <c r="P87" s="123"/>
      <c r="Q87" s="123"/>
      <c r="R87" s="124"/>
    </row>
    <row r="88" spans="1:18" ht="19.899999999999999" hidden="1" customHeight="1">
      <c r="A88" s="114"/>
      <c r="B88" s="115"/>
      <c r="C88" s="131"/>
      <c r="D88" s="134"/>
      <c r="E88" s="132"/>
      <c r="F88" s="116"/>
      <c r="G88" s="117"/>
      <c r="H88" s="52"/>
      <c r="I88" s="118"/>
      <c r="J88" s="116"/>
      <c r="K88" s="129"/>
      <c r="L88" s="130"/>
      <c r="M88" s="122"/>
      <c r="N88" s="123"/>
      <c r="O88" s="123"/>
      <c r="P88" s="123"/>
      <c r="Q88" s="123"/>
      <c r="R88" s="124"/>
    </row>
    <row r="89" spans="1:18" ht="19.899999999999999" hidden="1" customHeight="1">
      <c r="A89" s="114"/>
      <c r="B89" s="115"/>
      <c r="C89" s="131"/>
      <c r="D89" s="132"/>
      <c r="E89" s="132"/>
      <c r="F89" s="116"/>
      <c r="G89" s="117"/>
      <c r="H89" s="52"/>
      <c r="I89" s="118"/>
      <c r="J89" s="116"/>
      <c r="K89" s="129"/>
      <c r="L89" s="130"/>
      <c r="M89" s="122"/>
      <c r="N89" s="123"/>
      <c r="O89" s="123"/>
      <c r="P89" s="123"/>
      <c r="Q89" s="123"/>
      <c r="R89" s="124"/>
    </row>
    <row r="90" spans="1:18" ht="19.899999999999999" hidden="1" customHeight="1">
      <c r="A90" s="114"/>
      <c r="B90" s="115"/>
      <c r="C90" s="131"/>
      <c r="D90" s="132"/>
      <c r="E90" s="132"/>
      <c r="F90" s="116"/>
      <c r="G90" s="117"/>
      <c r="H90" s="52"/>
      <c r="I90" s="118"/>
      <c r="J90" s="116"/>
      <c r="K90" s="129"/>
      <c r="L90" s="130"/>
      <c r="M90" s="122"/>
      <c r="N90" s="123"/>
      <c r="O90" s="123"/>
      <c r="P90" s="123"/>
      <c r="Q90" s="123"/>
      <c r="R90" s="124"/>
    </row>
    <row r="91" spans="1:18" ht="19.899999999999999" hidden="1" customHeight="1">
      <c r="A91" s="114"/>
      <c r="B91" s="115"/>
      <c r="C91" s="131"/>
      <c r="D91" s="132"/>
      <c r="E91" s="132"/>
      <c r="F91" s="116"/>
      <c r="G91" s="117"/>
      <c r="H91" s="52"/>
      <c r="I91" s="118"/>
      <c r="J91" s="116"/>
      <c r="K91" s="129"/>
      <c r="L91" s="130"/>
      <c r="M91" s="122"/>
      <c r="N91" s="123"/>
      <c r="O91" s="123"/>
      <c r="P91" s="123"/>
      <c r="Q91" s="123"/>
      <c r="R91" s="124"/>
    </row>
    <row r="92" spans="1:18" ht="19.899999999999999" hidden="1" customHeight="1">
      <c r="A92" s="114"/>
      <c r="B92" s="115"/>
      <c r="C92" s="131"/>
      <c r="D92" s="132"/>
      <c r="E92" s="132"/>
      <c r="F92" s="116"/>
      <c r="G92" s="117"/>
      <c r="H92" s="52"/>
      <c r="I92" s="118"/>
      <c r="J92" s="116"/>
      <c r="K92" s="129"/>
      <c r="L92" s="130"/>
      <c r="M92" s="122"/>
      <c r="N92" s="123"/>
      <c r="O92" s="123"/>
      <c r="P92" s="123"/>
      <c r="Q92" s="123"/>
      <c r="R92" s="124"/>
    </row>
    <row r="93" spans="1:18" ht="19.899999999999999" hidden="1" customHeight="1">
      <c r="A93" s="114"/>
      <c r="B93" s="115"/>
      <c r="C93" s="131"/>
      <c r="D93" s="132"/>
      <c r="E93" s="132"/>
      <c r="F93" s="116"/>
      <c r="G93" s="117"/>
      <c r="H93" s="52"/>
      <c r="I93" s="118"/>
      <c r="J93" s="116"/>
      <c r="K93" s="129"/>
      <c r="L93" s="130"/>
      <c r="M93" s="122"/>
      <c r="N93" s="123"/>
      <c r="O93" s="123"/>
      <c r="P93" s="123"/>
      <c r="Q93" s="123"/>
      <c r="R93" s="124"/>
    </row>
    <row r="94" spans="1:18" ht="19.899999999999999" hidden="1" customHeight="1">
      <c r="A94" s="114"/>
      <c r="B94" s="115"/>
      <c r="C94" s="131"/>
      <c r="D94" s="132"/>
      <c r="E94" s="132"/>
      <c r="F94" s="116"/>
      <c r="G94" s="117"/>
      <c r="H94" s="52"/>
      <c r="I94" s="118"/>
      <c r="J94" s="116"/>
      <c r="K94" s="129"/>
      <c r="L94" s="130"/>
      <c r="M94" s="122"/>
      <c r="N94" s="123"/>
      <c r="O94" s="123"/>
      <c r="P94" s="123"/>
      <c r="Q94" s="123"/>
      <c r="R94" s="124"/>
    </row>
    <row r="95" spans="1:18" ht="19.899999999999999" hidden="1" customHeight="1">
      <c r="A95" s="114"/>
      <c r="B95" s="115"/>
      <c r="C95" s="131"/>
      <c r="D95" s="132"/>
      <c r="E95" s="132"/>
      <c r="F95" s="116"/>
      <c r="G95" s="117"/>
      <c r="H95" s="52"/>
      <c r="I95" s="118"/>
      <c r="J95" s="116"/>
      <c r="K95" s="129"/>
      <c r="L95" s="130"/>
      <c r="M95" s="122"/>
      <c r="N95" s="123"/>
      <c r="O95" s="123"/>
      <c r="P95" s="123"/>
      <c r="Q95" s="123"/>
      <c r="R95" s="124"/>
    </row>
    <row r="96" spans="1:18" ht="19.899999999999999" hidden="1" customHeight="1" thickBot="1">
      <c r="A96" s="136"/>
      <c r="B96" s="137"/>
      <c r="C96" s="138"/>
      <c r="D96" s="139"/>
      <c r="E96" s="139"/>
      <c r="F96" s="140"/>
      <c r="G96" s="141"/>
      <c r="H96" s="142"/>
      <c r="I96" s="143"/>
      <c r="J96" s="140"/>
      <c r="K96" s="144"/>
      <c r="L96" s="145"/>
      <c r="M96" s="146"/>
      <c r="N96" s="147"/>
      <c r="O96" s="147"/>
      <c r="P96" s="147"/>
      <c r="Q96" s="147"/>
      <c r="R96" s="148"/>
    </row>
    <row r="97" spans="2:5" hidden="1">
      <c r="B97" s="150"/>
      <c r="C97" s="150"/>
      <c r="D97" s="150"/>
      <c r="E97" s="150"/>
    </row>
    <row r="98" spans="2:5" hidden="1">
      <c r="B98" s="150"/>
      <c r="C98" s="150"/>
      <c r="D98" s="150"/>
      <c r="E98" s="150"/>
    </row>
    <row r="99" spans="2:5" hidden="1">
      <c r="B99" s="150"/>
      <c r="C99" s="150"/>
      <c r="D99" s="150"/>
      <c r="E99" s="150"/>
    </row>
    <row r="100" spans="2:5" hidden="1">
      <c r="B100" s="150"/>
      <c r="C100" s="150"/>
      <c r="D100" s="150"/>
      <c r="E100" s="150"/>
    </row>
    <row r="101" spans="2:5" hidden="1">
      <c r="B101" s="150"/>
      <c r="C101" s="150"/>
      <c r="D101" s="150"/>
      <c r="E101" s="150"/>
    </row>
    <row r="102" spans="2:5" hidden="1">
      <c r="B102" s="150"/>
      <c r="C102" s="150"/>
      <c r="D102" s="150"/>
      <c r="E102" s="150"/>
    </row>
    <row r="103" spans="2:5" hidden="1"/>
    <row r="104" spans="2:5" hidden="1"/>
    <row r="105" spans="2:5" hidden="1"/>
    <row r="106" spans="2:5" hidden="1"/>
    <row r="107" spans="2:5" hidden="1"/>
    <row r="108" spans="2:5" hidden="1"/>
    <row r="109" spans="2:5" hidden="1"/>
    <row r="110" spans="2:5" hidden="1"/>
    <row r="111" spans="2:5" hidden="1"/>
    <row r="112" spans="2:5" hidden="1"/>
    <row r="113" hidden="1"/>
    <row r="114" hidden="1"/>
    <row r="115" hidden="1"/>
    <row r="116" hidden="1"/>
    <row r="117" hidden="1"/>
    <row r="118" hidden="1"/>
    <row r="119" hidden="1"/>
    <row r="120" hidden="1"/>
    <row r="121"/>
    <row r="122"/>
    <row r="123"/>
    <row r="124"/>
    <row r="125"/>
    <row r="126"/>
    <row r="127"/>
    <row r="128"/>
    <row r="129"/>
    <row r="130"/>
    <row r="131"/>
    <row r="132"/>
    <row r="133"/>
    <row r="134"/>
    <row r="135"/>
    <row r="136"/>
    <row r="137"/>
    <row r="138"/>
    <row r="139"/>
    <row r="140"/>
    <row r="141"/>
    <row r="142" ht="12.75" customHeight="1"/>
  </sheetData>
  <autoFilter ref="A5:R59"/>
  <mergeCells count="26">
    <mergeCell ref="A59:E59"/>
    <mergeCell ref="I59:J59"/>
    <mergeCell ref="L59:Q59"/>
    <mergeCell ref="O3:O4"/>
    <mergeCell ref="P3:P4"/>
    <mergeCell ref="Q3:Q4"/>
    <mergeCell ref="R3:R4"/>
    <mergeCell ref="A50:E50"/>
    <mergeCell ref="I50:K50"/>
    <mergeCell ref="M50:Q50"/>
    <mergeCell ref="A1:R1"/>
    <mergeCell ref="A2:A4"/>
    <mergeCell ref="B2:B4"/>
    <mergeCell ref="C2:C4"/>
    <mergeCell ref="D2:D4"/>
    <mergeCell ref="E2:E4"/>
    <mergeCell ref="F2:F4"/>
    <mergeCell ref="G2:G4"/>
    <mergeCell ref="H2:H4"/>
    <mergeCell ref="I2:I4"/>
    <mergeCell ref="J2:J4"/>
    <mergeCell ref="K2:K3"/>
    <mergeCell ref="L2:L3"/>
    <mergeCell ref="M2:R2"/>
    <mergeCell ref="M3:M4"/>
    <mergeCell ref="N3:N4"/>
  </mergeCells>
  <dataValidations count="3">
    <dataValidation type="list" allowBlank="1" showInputMessage="1" showErrorMessage="1" sqref="J60:J65536 J1:J49 J51:J58">
      <formula1>$AZ$6:$AZ$59</formula1>
    </dataValidation>
    <dataValidation type="list" allowBlank="1" showInputMessage="1" showErrorMessage="1" sqref="I60:I65536 I1:I5">
      <formula1>$AY$6:$AY$59</formula1>
    </dataValidation>
    <dataValidation type="list" allowBlank="1" showInputMessage="1" showErrorMessage="1" sqref="G60 H1:H1048576 I6:I49 I51:I58">
      <formula1>$AX$6:$AX$59</formula1>
    </dataValidation>
  </dataValidations>
  <printOptions horizontalCentered="1"/>
  <pageMargins left="0" right="0" top="0.19685039370078741" bottom="0.19685039370078741" header="0.51181102362204722" footer="0"/>
  <pageSetup paperSize="9" scale="60" orientation="landscape" blackAndWhite="1" r:id="rId1"/>
  <headerFooter alignWithMargins="0">
    <oddFooter>&amp;A&amp;RSayfa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3"/>
  <sheetViews>
    <sheetView workbookViewId="0">
      <selection activeCell="M11" sqref="M11"/>
    </sheetView>
  </sheetViews>
  <sheetFormatPr defaultRowHeight="12.75"/>
  <cols>
    <col min="1" max="1" width="15.140625" customWidth="1"/>
    <col min="2" max="2" width="15.28515625" customWidth="1"/>
    <col min="3" max="3" width="12.5703125" customWidth="1"/>
    <col min="4" max="4" width="13.7109375" customWidth="1"/>
    <col min="5" max="6" width="7" customWidth="1"/>
    <col min="8" max="8" width="13.85546875" customWidth="1"/>
  </cols>
  <sheetData>
    <row r="1" spans="1:9" ht="44.25" customHeight="1">
      <c r="A1" s="269"/>
      <c r="B1" s="269"/>
      <c r="C1" s="269"/>
      <c r="D1" s="269"/>
      <c r="E1" s="269"/>
      <c r="F1" s="269"/>
      <c r="G1" s="270"/>
      <c r="H1" s="271"/>
    </row>
    <row r="2" spans="1:9" ht="62.25" customHeight="1">
      <c r="A2" s="2356" t="s">
        <v>951</v>
      </c>
      <c r="B2" s="2356"/>
      <c r="C2" s="2356"/>
      <c r="D2" s="2356"/>
      <c r="E2" s="2356"/>
      <c r="F2" s="2356"/>
      <c r="G2" s="2356"/>
      <c r="H2" s="2356"/>
      <c r="I2" s="270"/>
    </row>
    <row r="3" spans="1:9" ht="27.75" customHeight="1" thickBot="1">
      <c r="A3" s="2357" t="s">
        <v>1643</v>
      </c>
      <c r="B3" s="2357"/>
      <c r="C3" s="2357"/>
      <c r="D3" s="2357"/>
      <c r="E3" s="2357"/>
      <c r="F3" s="2357"/>
      <c r="G3" s="2357"/>
      <c r="H3" s="2357"/>
      <c r="I3" s="270"/>
    </row>
    <row r="4" spans="1:9" ht="38.25" customHeight="1">
      <c r="A4" s="2358" t="s">
        <v>953</v>
      </c>
      <c r="B4" s="2360" t="s">
        <v>954</v>
      </c>
      <c r="C4" s="2360" t="s">
        <v>955</v>
      </c>
      <c r="D4" s="2360" t="s">
        <v>956</v>
      </c>
      <c r="E4" s="2360" t="s">
        <v>957</v>
      </c>
      <c r="F4" s="2360"/>
      <c r="G4" s="2360"/>
      <c r="H4" s="2362" t="s">
        <v>958</v>
      </c>
      <c r="I4" s="270"/>
    </row>
    <row r="5" spans="1:9" ht="45" customHeight="1">
      <c r="A5" s="2359"/>
      <c r="B5" s="2361"/>
      <c r="C5" s="2361"/>
      <c r="D5" s="2361"/>
      <c r="E5" s="1902" t="s">
        <v>959</v>
      </c>
      <c r="F5" s="1902" t="s">
        <v>960</v>
      </c>
      <c r="G5" s="1902" t="s">
        <v>961</v>
      </c>
      <c r="H5" s="2363"/>
      <c r="I5" s="270"/>
    </row>
    <row r="6" spans="1:9" ht="50.25" customHeight="1" thickBot="1">
      <c r="A6" s="564" t="s">
        <v>181</v>
      </c>
      <c r="B6" s="565">
        <v>500</v>
      </c>
      <c r="C6" s="565">
        <v>500</v>
      </c>
      <c r="D6" s="565" t="s">
        <v>962</v>
      </c>
      <c r="E6" s="1618">
        <v>33</v>
      </c>
      <c r="F6" s="565"/>
      <c r="G6" s="565"/>
      <c r="H6" s="566">
        <v>180</v>
      </c>
    </row>
    <row r="7" spans="1:9" ht="50.45" customHeight="1">
      <c r="A7" s="2364" t="s">
        <v>963</v>
      </c>
      <c r="B7" s="2365"/>
      <c r="C7" s="2365"/>
      <c r="D7" s="2365"/>
      <c r="E7" s="2365"/>
      <c r="F7" s="2365"/>
      <c r="G7" s="2365"/>
      <c r="H7" s="2365"/>
    </row>
    <row r="8" spans="1:9">
      <c r="A8" s="567"/>
      <c r="B8" s="567"/>
      <c r="C8" s="567"/>
      <c r="D8" s="567"/>
      <c r="E8" s="567"/>
      <c r="F8" s="567"/>
      <c r="G8" s="568"/>
      <c r="H8" s="568"/>
    </row>
    <row r="9" spans="1:9" ht="25.5" customHeight="1">
      <c r="A9" s="2366" t="s">
        <v>964</v>
      </c>
      <c r="B9" s="2367"/>
      <c r="C9" s="2367"/>
      <c r="D9" s="2367"/>
      <c r="E9" s="2367"/>
      <c r="F9" s="2367"/>
      <c r="G9" s="2367"/>
      <c r="H9" s="2367"/>
    </row>
    <row r="10" spans="1:9" ht="25.5" customHeight="1">
      <c r="A10" s="2366" t="s">
        <v>965</v>
      </c>
      <c r="B10" s="2367"/>
      <c r="C10" s="2367"/>
      <c r="D10" s="2367"/>
      <c r="E10" s="2367"/>
      <c r="F10" s="2367"/>
      <c r="G10" s="2367"/>
      <c r="H10" s="2367"/>
    </row>
    <row r="11" spans="1:9" ht="57" customHeight="1">
      <c r="A11" s="2366" t="s">
        <v>966</v>
      </c>
      <c r="B11" s="2367"/>
      <c r="C11" s="2367"/>
      <c r="D11" s="2367"/>
      <c r="E11" s="2367"/>
      <c r="F11" s="2367"/>
      <c r="G11" s="2367"/>
      <c r="H11" s="2367"/>
    </row>
    <row r="12" spans="1:9" ht="35.25" customHeight="1">
      <c r="A12" s="2366" t="s">
        <v>967</v>
      </c>
      <c r="B12" s="2367"/>
      <c r="C12" s="2367"/>
      <c r="D12" s="2367"/>
      <c r="E12" s="2367"/>
      <c r="F12" s="2367"/>
      <c r="G12" s="2367"/>
      <c r="H12" s="2367"/>
    </row>
    <row r="13" spans="1:9" ht="51.75" customHeight="1">
      <c r="A13" s="2366" t="s">
        <v>968</v>
      </c>
      <c r="B13" s="2367"/>
      <c r="C13" s="2367"/>
      <c r="D13" s="2367"/>
      <c r="E13" s="2367"/>
      <c r="F13" s="2367"/>
      <c r="G13" s="2367"/>
      <c r="H13" s="2367"/>
    </row>
  </sheetData>
  <mergeCells count="14">
    <mergeCell ref="A13:H13"/>
    <mergeCell ref="A7:H7"/>
    <mergeCell ref="A9:H9"/>
    <mergeCell ref="A10:H10"/>
    <mergeCell ref="A11:H11"/>
    <mergeCell ref="A12:H12"/>
    <mergeCell ref="A2:H2"/>
    <mergeCell ref="A3:H3"/>
    <mergeCell ref="A4:A5"/>
    <mergeCell ref="B4:B5"/>
    <mergeCell ref="C4:C5"/>
    <mergeCell ref="D4:D5"/>
    <mergeCell ref="E4:G4"/>
    <mergeCell ref="H4:H5"/>
  </mergeCells>
  <printOptions horizontalCentered="1"/>
  <pageMargins left="0.74803149606299213" right="0"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55"/>
  <sheetViews>
    <sheetView zoomScale="75" zoomScaleNormal="75" workbookViewId="0">
      <selection activeCell="P25" sqref="P25"/>
    </sheetView>
  </sheetViews>
  <sheetFormatPr defaultColWidth="0" defaultRowHeight="12.75" zeroHeight="1"/>
  <cols>
    <col min="1" max="1" width="15.85546875" style="29" customWidth="1"/>
    <col min="2" max="2" width="4.85546875" style="29" customWidth="1"/>
    <col min="3" max="3" width="19.28515625" style="28" customWidth="1"/>
    <col min="4" max="4" width="17" style="28" customWidth="1"/>
    <col min="5" max="6" width="11" style="31" customWidth="1"/>
    <col min="7" max="7" width="16.7109375" style="31" customWidth="1"/>
    <col min="8" max="8" width="12.5703125" style="31" customWidth="1"/>
    <col min="9" max="10" width="13" style="31" customWidth="1"/>
    <col min="11" max="11" width="11.85546875" style="31" customWidth="1"/>
    <col min="12" max="12" width="12.5703125" style="31" customWidth="1"/>
    <col min="13" max="13" width="13.7109375" style="31" customWidth="1"/>
    <col min="14" max="14" width="11.42578125" style="31" customWidth="1"/>
    <col min="15" max="15" width="11.28515625" style="28" customWidth="1"/>
    <col min="16" max="16" width="12.5703125" style="28" customWidth="1"/>
    <col min="17" max="17" width="12.28515625" style="28" customWidth="1"/>
    <col min="18" max="18" width="11.5703125" style="28" customWidth="1"/>
    <col min="19" max="19" width="7" style="28" customWidth="1"/>
    <col min="20" max="27" width="0" style="28" hidden="1" customWidth="1"/>
    <col min="28" max="16384" width="0" style="29" hidden="1"/>
  </cols>
  <sheetData>
    <row r="1" spans="1:33" ht="39.75" customHeight="1" thickBot="1">
      <c r="A1" s="2511" t="s">
        <v>1644</v>
      </c>
      <c r="B1" s="2511"/>
      <c r="C1" s="2511"/>
      <c r="D1" s="2511"/>
      <c r="E1" s="2511"/>
      <c r="F1" s="2511"/>
      <c r="G1" s="2511"/>
      <c r="H1" s="2511"/>
      <c r="I1" s="2511"/>
      <c r="J1" s="2511"/>
      <c r="K1" s="2511"/>
      <c r="L1" s="2511"/>
      <c r="M1" s="2511"/>
      <c r="N1" s="2511"/>
      <c r="O1" s="2511"/>
      <c r="P1" s="2511"/>
      <c r="Q1" s="2511"/>
      <c r="R1" s="2511"/>
      <c r="S1" s="27"/>
    </row>
    <row r="2" spans="1:33" ht="21" customHeight="1">
      <c r="A2" s="2525" t="s">
        <v>1</v>
      </c>
      <c r="B2" s="2534" t="s">
        <v>2</v>
      </c>
      <c r="C2" s="2535"/>
      <c r="D2" s="2519" t="s">
        <v>3</v>
      </c>
      <c r="E2" s="2520"/>
      <c r="F2" s="2521"/>
      <c r="G2" s="2458" t="s">
        <v>4</v>
      </c>
      <c r="H2" s="2459"/>
      <c r="I2" s="2460"/>
      <c r="J2" s="2461" t="s">
        <v>5</v>
      </c>
      <c r="K2" s="2462"/>
      <c r="L2" s="2463"/>
      <c r="M2" s="2522" t="s">
        <v>6</v>
      </c>
      <c r="N2" s="2523"/>
      <c r="O2" s="2524"/>
      <c r="P2" s="2516" t="s">
        <v>7</v>
      </c>
      <c r="Q2" s="2517"/>
      <c r="R2" s="2518"/>
      <c r="S2" s="30"/>
      <c r="T2" s="31"/>
      <c r="AB2" s="28"/>
      <c r="AC2" s="28"/>
      <c r="AD2" s="28"/>
      <c r="AE2" s="28"/>
      <c r="AF2" s="28"/>
      <c r="AG2" s="28"/>
    </row>
    <row r="3" spans="1:33" ht="45.75" customHeight="1">
      <c r="A3" s="2526"/>
      <c r="B3" s="2536"/>
      <c r="C3" s="2537"/>
      <c r="D3" s="321" t="s">
        <v>8</v>
      </c>
      <c r="E3" s="363" t="s">
        <v>9</v>
      </c>
      <c r="F3" s="322" t="s">
        <v>10</v>
      </c>
      <c r="G3" s="321" t="s">
        <v>8</v>
      </c>
      <c r="H3" s="364" t="s">
        <v>9</v>
      </c>
      <c r="I3" s="323" t="s">
        <v>10</v>
      </c>
      <c r="J3" s="321" t="s">
        <v>8</v>
      </c>
      <c r="K3" s="365" t="s">
        <v>9</v>
      </c>
      <c r="L3" s="324" t="s">
        <v>10</v>
      </c>
      <c r="M3" s="321" t="s">
        <v>8</v>
      </c>
      <c r="N3" s="366" t="s">
        <v>9</v>
      </c>
      <c r="O3" s="325" t="s">
        <v>10</v>
      </c>
      <c r="P3" s="321" t="s">
        <v>8</v>
      </c>
      <c r="Q3" s="367" t="s">
        <v>9</v>
      </c>
      <c r="R3" s="326" t="s">
        <v>10</v>
      </c>
      <c r="S3" s="30"/>
      <c r="T3" s="31"/>
      <c r="AB3" s="28"/>
      <c r="AC3" s="28"/>
      <c r="AD3" s="28"/>
      <c r="AE3" s="28"/>
      <c r="AF3" s="28"/>
      <c r="AG3" s="28"/>
    </row>
    <row r="4" spans="1:33" ht="13.5" customHeight="1" thickBot="1">
      <c r="A4" s="2526"/>
      <c r="B4" s="2538"/>
      <c r="C4" s="2539"/>
      <c r="D4" s="327" t="s">
        <v>11</v>
      </c>
      <c r="E4" s="368" t="s">
        <v>12</v>
      </c>
      <c r="F4" s="328" t="s">
        <v>13</v>
      </c>
      <c r="G4" s="327" t="s">
        <v>14</v>
      </c>
      <c r="H4" s="369" t="s">
        <v>15</v>
      </c>
      <c r="I4" s="329" t="s">
        <v>16</v>
      </c>
      <c r="J4" s="327" t="s">
        <v>17</v>
      </c>
      <c r="K4" s="370" t="s">
        <v>18</v>
      </c>
      <c r="L4" s="330" t="s">
        <v>19</v>
      </c>
      <c r="M4" s="327" t="s">
        <v>20</v>
      </c>
      <c r="N4" s="371" t="s">
        <v>21</v>
      </c>
      <c r="O4" s="331" t="s">
        <v>22</v>
      </c>
      <c r="P4" s="327" t="s">
        <v>23</v>
      </c>
      <c r="Q4" s="332" t="s">
        <v>24</v>
      </c>
      <c r="R4" s="333" t="s">
        <v>25</v>
      </c>
      <c r="S4" s="30"/>
      <c r="T4" s="31"/>
      <c r="AB4" s="28"/>
      <c r="AC4" s="28"/>
      <c r="AD4" s="28"/>
      <c r="AE4" s="28"/>
      <c r="AF4" s="28"/>
      <c r="AG4" s="28"/>
    </row>
    <row r="5" spans="1:33" ht="18" customHeight="1" thickBot="1">
      <c r="A5" s="2526"/>
      <c r="B5" s="2540" t="s">
        <v>26</v>
      </c>
      <c r="C5" s="2541"/>
      <c r="D5" s="739">
        <v>29</v>
      </c>
      <c r="E5" s="668">
        <v>4</v>
      </c>
      <c r="F5" s="740">
        <f t="shared" ref="F5:F10" si="0">SUM(D5:E5)</f>
        <v>33</v>
      </c>
      <c r="G5" s="739">
        <v>135</v>
      </c>
      <c r="H5" s="1082">
        <v>20</v>
      </c>
      <c r="I5" s="1083">
        <f t="shared" ref="I5:I10" si="1">G5+H5</f>
        <v>155</v>
      </c>
      <c r="J5" s="741"/>
      <c r="K5" s="669"/>
      <c r="L5" s="742">
        <f>J5+K5</f>
        <v>0</v>
      </c>
      <c r="M5" s="741"/>
      <c r="N5" s="670"/>
      <c r="O5" s="743">
        <f>M5+N5</f>
        <v>0</v>
      </c>
      <c r="P5" s="741">
        <f t="shared" ref="P5:R9" si="2">D5+G5+J5+M5</f>
        <v>164</v>
      </c>
      <c r="Q5" s="671">
        <f t="shared" si="2"/>
        <v>24</v>
      </c>
      <c r="R5" s="744">
        <f t="shared" si="2"/>
        <v>188</v>
      </c>
      <c r="S5" s="34"/>
      <c r="T5" s="31"/>
      <c r="AB5" s="28"/>
      <c r="AC5" s="28"/>
      <c r="AD5" s="28"/>
      <c r="AE5" s="28"/>
      <c r="AF5" s="28"/>
      <c r="AG5" s="28"/>
    </row>
    <row r="6" spans="1:33" ht="18" customHeight="1" thickTop="1">
      <c r="A6" s="2526"/>
      <c r="B6" s="2496" t="s">
        <v>27</v>
      </c>
      <c r="C6" s="2497"/>
      <c r="D6" s="745"/>
      <c r="E6" s="672"/>
      <c r="F6" s="668">
        <f t="shared" si="0"/>
        <v>0</v>
      </c>
      <c r="G6" s="745">
        <v>0</v>
      </c>
      <c r="H6" s="1084"/>
      <c r="I6" s="1082">
        <f t="shared" si="1"/>
        <v>0</v>
      </c>
      <c r="J6" s="745"/>
      <c r="K6" s="673"/>
      <c r="L6" s="746">
        <f>J6+K6</f>
        <v>0</v>
      </c>
      <c r="M6" s="745"/>
      <c r="N6" s="674"/>
      <c r="O6" s="747">
        <f>M6+N6</f>
        <v>0</v>
      </c>
      <c r="P6" s="745">
        <f t="shared" si="2"/>
        <v>0</v>
      </c>
      <c r="Q6" s="675">
        <f t="shared" si="2"/>
        <v>0</v>
      </c>
      <c r="R6" s="748">
        <f t="shared" si="2"/>
        <v>0</v>
      </c>
      <c r="S6" s="34"/>
      <c r="T6" s="31"/>
      <c r="AB6" s="28"/>
      <c r="AC6" s="28"/>
      <c r="AD6" s="28"/>
      <c r="AE6" s="28"/>
      <c r="AF6" s="28"/>
      <c r="AG6" s="28"/>
    </row>
    <row r="7" spans="1:33" ht="18" customHeight="1">
      <c r="A7" s="2526"/>
      <c r="B7" s="2494" t="s">
        <v>28</v>
      </c>
      <c r="C7" s="2495"/>
      <c r="D7" s="749"/>
      <c r="E7" s="672"/>
      <c r="F7" s="750">
        <f t="shared" si="0"/>
        <v>0</v>
      </c>
      <c r="G7" s="749">
        <v>3</v>
      </c>
      <c r="H7" s="1084"/>
      <c r="I7" s="1085">
        <f t="shared" si="1"/>
        <v>3</v>
      </c>
      <c r="J7" s="749"/>
      <c r="K7" s="673"/>
      <c r="L7" s="746">
        <f>J7+K7</f>
        <v>0</v>
      </c>
      <c r="M7" s="749"/>
      <c r="N7" s="674"/>
      <c r="O7" s="747">
        <f>M7+N7</f>
        <v>0</v>
      </c>
      <c r="P7" s="749">
        <f t="shared" si="2"/>
        <v>3</v>
      </c>
      <c r="Q7" s="675">
        <f t="shared" si="2"/>
        <v>0</v>
      </c>
      <c r="R7" s="748">
        <f t="shared" si="2"/>
        <v>3</v>
      </c>
      <c r="S7" s="34"/>
      <c r="T7" s="31"/>
      <c r="AB7" s="28"/>
      <c r="AC7" s="28"/>
      <c r="AD7" s="28"/>
      <c r="AE7" s="28"/>
      <c r="AF7" s="28"/>
      <c r="AG7" s="28"/>
    </row>
    <row r="8" spans="1:33" ht="24" customHeight="1">
      <c r="A8" s="2526"/>
      <c r="B8" s="2496" t="s">
        <v>29</v>
      </c>
      <c r="C8" s="2497"/>
      <c r="D8" s="745"/>
      <c r="E8" s="672"/>
      <c r="F8" s="750">
        <f t="shared" si="0"/>
        <v>0</v>
      </c>
      <c r="G8" s="745">
        <v>0</v>
      </c>
      <c r="H8" s="1084"/>
      <c r="I8" s="1085">
        <f t="shared" si="1"/>
        <v>0</v>
      </c>
      <c r="J8" s="745"/>
      <c r="K8" s="673"/>
      <c r="L8" s="746">
        <f>J8+K8</f>
        <v>0</v>
      </c>
      <c r="M8" s="745"/>
      <c r="N8" s="674"/>
      <c r="O8" s="747">
        <f>M8+N8</f>
        <v>0</v>
      </c>
      <c r="P8" s="745">
        <f t="shared" si="2"/>
        <v>0</v>
      </c>
      <c r="Q8" s="675">
        <f t="shared" si="2"/>
        <v>0</v>
      </c>
      <c r="R8" s="748">
        <f t="shared" si="2"/>
        <v>0</v>
      </c>
      <c r="S8" s="34"/>
      <c r="T8" s="31"/>
      <c r="AB8" s="28"/>
      <c r="AC8" s="28"/>
      <c r="AD8" s="28"/>
      <c r="AE8" s="28"/>
      <c r="AF8" s="28"/>
      <c r="AG8" s="28"/>
    </row>
    <row r="9" spans="1:33" ht="18" customHeight="1" thickBot="1">
      <c r="A9" s="2526"/>
      <c r="B9" s="2496" t="s">
        <v>30</v>
      </c>
      <c r="C9" s="2497"/>
      <c r="D9" s="751"/>
      <c r="E9" s="672"/>
      <c r="F9" s="750">
        <f t="shared" si="0"/>
        <v>0</v>
      </c>
      <c r="G9" s="751">
        <v>2</v>
      </c>
      <c r="H9" s="1084"/>
      <c r="I9" s="1085">
        <f t="shared" si="1"/>
        <v>2</v>
      </c>
      <c r="J9" s="745"/>
      <c r="K9" s="673"/>
      <c r="L9" s="746">
        <f>J9+K9</f>
        <v>0</v>
      </c>
      <c r="M9" s="745"/>
      <c r="N9" s="674"/>
      <c r="O9" s="747">
        <f>M9+N9</f>
        <v>0</v>
      </c>
      <c r="P9" s="745">
        <f t="shared" si="2"/>
        <v>2</v>
      </c>
      <c r="Q9" s="675">
        <f t="shared" si="2"/>
        <v>0</v>
      </c>
      <c r="R9" s="748">
        <f t="shared" si="2"/>
        <v>2</v>
      </c>
      <c r="S9" s="34"/>
      <c r="T9" s="31"/>
      <c r="AB9" s="28"/>
      <c r="AC9" s="28"/>
      <c r="AD9" s="28"/>
      <c r="AE9" s="28"/>
      <c r="AF9" s="28"/>
      <c r="AG9" s="28"/>
    </row>
    <row r="10" spans="1:33" ht="18" customHeight="1" thickTop="1" thickBot="1">
      <c r="A10" s="2527"/>
      <c r="B10" s="2500" t="s">
        <v>10</v>
      </c>
      <c r="C10" s="2501"/>
      <c r="D10" s="752">
        <f>SUM(D5:D9)</f>
        <v>29</v>
      </c>
      <c r="E10" s="753">
        <f>SUM(E5:E9)</f>
        <v>4</v>
      </c>
      <c r="F10" s="754">
        <f t="shared" si="0"/>
        <v>33</v>
      </c>
      <c r="G10" s="752">
        <f>SUM(G5:G9)</f>
        <v>140</v>
      </c>
      <c r="H10" s="1086">
        <f>SUM(H5:H9)</f>
        <v>20</v>
      </c>
      <c r="I10" s="1087">
        <f t="shared" si="1"/>
        <v>160</v>
      </c>
      <c r="J10" s="755">
        <f t="shared" ref="J10:R10" si="3">SUM(J5:J9)</f>
        <v>0</v>
      </c>
      <c r="K10" s="756">
        <f t="shared" si="3"/>
        <v>0</v>
      </c>
      <c r="L10" s="757">
        <f t="shared" si="3"/>
        <v>0</v>
      </c>
      <c r="M10" s="755">
        <f t="shared" si="3"/>
        <v>0</v>
      </c>
      <c r="N10" s="758">
        <f t="shared" si="3"/>
        <v>0</v>
      </c>
      <c r="O10" s="759">
        <f t="shared" si="3"/>
        <v>0</v>
      </c>
      <c r="P10" s="760">
        <f t="shared" si="3"/>
        <v>169</v>
      </c>
      <c r="Q10" s="761">
        <f t="shared" si="3"/>
        <v>24</v>
      </c>
      <c r="R10" s="762">
        <f t="shared" si="3"/>
        <v>193</v>
      </c>
      <c r="S10" s="34"/>
      <c r="T10" s="31"/>
      <c r="AB10" s="28"/>
      <c r="AC10" s="28"/>
      <c r="AD10" s="28"/>
      <c r="AE10" s="28"/>
      <c r="AF10" s="28"/>
      <c r="AG10" s="28"/>
    </row>
    <row r="11" spans="1:33" ht="21.75" customHeight="1" thickBot="1">
      <c r="A11" s="2454" t="s">
        <v>31</v>
      </c>
      <c r="B11" s="2454"/>
      <c r="C11" s="2454"/>
      <c r="D11" s="2454"/>
      <c r="E11" s="2454"/>
      <c r="F11" s="2479" t="s">
        <v>32</v>
      </c>
      <c r="G11" s="2480"/>
      <c r="H11" s="2480"/>
      <c r="I11" s="2480"/>
      <c r="J11" s="2480"/>
      <c r="K11" s="2480"/>
      <c r="L11" s="2480"/>
      <c r="M11" s="2480"/>
      <c r="N11" s="2480"/>
      <c r="O11" s="2480"/>
      <c r="P11" s="2480"/>
      <c r="Q11" s="2480"/>
      <c r="R11" s="2481"/>
    </row>
    <row r="12" spans="1:33" s="40" customFormat="1" ht="39.75" customHeight="1" thickBot="1">
      <c r="A12" s="373"/>
      <c r="B12" s="2498" t="s">
        <v>33</v>
      </c>
      <c r="C12" s="2499"/>
      <c r="D12" s="349" t="s">
        <v>34</v>
      </c>
      <c r="E12" s="1065" t="s">
        <v>26</v>
      </c>
      <c r="F12" s="2475" t="s">
        <v>33</v>
      </c>
      <c r="G12" s="2476"/>
      <c r="H12" s="2483" t="s">
        <v>34</v>
      </c>
      <c r="I12" s="2485" t="s">
        <v>35</v>
      </c>
      <c r="J12" s="2485"/>
      <c r="K12" s="2485"/>
      <c r="L12" s="2485"/>
      <c r="M12" s="2485"/>
      <c r="N12" s="2485"/>
      <c r="O12" s="2485"/>
      <c r="P12" s="2485"/>
      <c r="Q12" s="2485"/>
      <c r="R12" s="2486"/>
      <c r="S12" s="39"/>
      <c r="T12" s="39"/>
      <c r="U12" s="39"/>
      <c r="V12" s="39"/>
      <c r="W12" s="39"/>
      <c r="X12" s="39"/>
      <c r="Y12" s="39"/>
      <c r="Z12" s="39"/>
      <c r="AA12" s="39"/>
    </row>
    <row r="13" spans="1:33" ht="14.1" customHeight="1">
      <c r="A13" s="2491" t="s">
        <v>36</v>
      </c>
      <c r="B13" s="2514" t="s">
        <v>37</v>
      </c>
      <c r="C13" s="2515"/>
      <c r="D13" s="1000"/>
      <c r="E13" s="1059"/>
      <c r="F13" s="2477"/>
      <c r="G13" s="2478"/>
      <c r="H13" s="2484"/>
      <c r="I13" s="2487" t="s">
        <v>38</v>
      </c>
      <c r="J13" s="2487"/>
      <c r="K13" s="2487" t="s">
        <v>39</v>
      </c>
      <c r="L13" s="2487"/>
      <c r="M13" s="2457" t="s">
        <v>40</v>
      </c>
      <c r="N13" s="2457">
        <v>250</v>
      </c>
      <c r="O13" s="2457">
        <v>500</v>
      </c>
      <c r="P13" s="2457">
        <v>1000</v>
      </c>
      <c r="Q13" s="2457">
        <v>1500</v>
      </c>
      <c r="R13" s="2482" t="s">
        <v>41</v>
      </c>
      <c r="S13" s="41"/>
    </row>
    <row r="14" spans="1:33" ht="14.1" customHeight="1">
      <c r="A14" s="2492"/>
      <c r="B14" s="2455" t="s">
        <v>42</v>
      </c>
      <c r="C14" s="2456"/>
      <c r="D14" s="1022">
        <f>'2014 YOL'!P166</f>
        <v>1</v>
      </c>
      <c r="E14" s="1060">
        <v>1</v>
      </c>
      <c r="F14" s="2477"/>
      <c r="G14" s="2478"/>
      <c r="H14" s="2484"/>
      <c r="I14" s="1957" t="s">
        <v>43</v>
      </c>
      <c r="J14" s="1957" t="s">
        <v>44</v>
      </c>
      <c r="K14" s="1957" t="s">
        <v>43</v>
      </c>
      <c r="L14" s="1957" t="s">
        <v>44</v>
      </c>
      <c r="M14" s="2457"/>
      <c r="N14" s="2457"/>
      <c r="O14" s="2457"/>
      <c r="P14" s="2457"/>
      <c r="Q14" s="2457"/>
      <c r="R14" s="2482"/>
      <c r="S14" s="41"/>
    </row>
    <row r="15" spans="1:33" ht="14.1" customHeight="1">
      <c r="A15" s="2492"/>
      <c r="B15" s="2455" t="s">
        <v>45</v>
      </c>
      <c r="C15" s="2456"/>
      <c r="D15" s="1058">
        <f>'2014 YOL'!R166</f>
        <v>351.50000000000006</v>
      </c>
      <c r="E15" s="1061">
        <v>325.95</v>
      </c>
      <c r="F15" s="576" t="s">
        <v>46</v>
      </c>
      <c r="G15" s="577"/>
      <c r="H15" s="578"/>
      <c r="I15" s="579"/>
      <c r="J15" s="579"/>
      <c r="K15" s="579"/>
      <c r="L15" s="579"/>
      <c r="M15" s="579"/>
      <c r="N15" s="579"/>
      <c r="O15" s="579"/>
      <c r="P15" s="579"/>
      <c r="Q15" s="579"/>
      <c r="R15" s="580"/>
      <c r="S15" s="41"/>
    </row>
    <row r="16" spans="1:33" ht="14.1" customHeight="1">
      <c r="A16" s="2492"/>
      <c r="B16" s="2455" t="s">
        <v>47</v>
      </c>
      <c r="C16" s="2456"/>
      <c r="D16" s="1058">
        <f>'2014 YOL'!U166</f>
        <v>169.35</v>
      </c>
      <c r="E16" s="1062">
        <v>153.9</v>
      </c>
      <c r="F16" s="576" t="s">
        <v>48</v>
      </c>
      <c r="G16" s="577"/>
      <c r="H16" s="578"/>
      <c r="I16" s="579"/>
      <c r="J16" s="579"/>
      <c r="K16" s="579"/>
      <c r="L16" s="579"/>
      <c r="M16" s="579"/>
      <c r="N16" s="579"/>
      <c r="O16" s="579"/>
      <c r="P16" s="579"/>
      <c r="Q16" s="579"/>
      <c r="R16" s="580"/>
      <c r="S16" s="41"/>
    </row>
    <row r="17" spans="1:20" ht="14.1" customHeight="1">
      <c r="A17" s="2492"/>
      <c r="B17" s="2455" t="s">
        <v>49</v>
      </c>
      <c r="C17" s="2456"/>
      <c r="D17" s="1022">
        <f>'2014 YOL'!V166</f>
        <v>40.5</v>
      </c>
      <c r="E17" s="1060">
        <v>40.5</v>
      </c>
      <c r="F17" s="576" t="s">
        <v>50</v>
      </c>
      <c r="G17" s="577"/>
      <c r="H17" s="581"/>
      <c r="I17" s="579"/>
      <c r="J17" s="579"/>
      <c r="K17" s="579"/>
      <c r="L17" s="579"/>
      <c r="M17" s="579"/>
      <c r="N17" s="579"/>
      <c r="O17" s="579"/>
      <c r="P17" s="579"/>
      <c r="Q17" s="579"/>
      <c r="R17" s="580" t="s">
        <v>51</v>
      </c>
      <c r="S17" s="41"/>
    </row>
    <row r="18" spans="1:20" ht="14.1" customHeight="1">
      <c r="A18" s="2492"/>
      <c r="B18" s="2455" t="s">
        <v>52</v>
      </c>
      <c r="C18" s="2456"/>
      <c r="D18" s="1023">
        <f>'2014 YOL'!S166</f>
        <v>0.38</v>
      </c>
      <c r="E18" s="1060">
        <v>0.38</v>
      </c>
      <c r="F18" s="576" t="s">
        <v>53</v>
      </c>
      <c r="G18" s="577"/>
      <c r="H18" s="578"/>
      <c r="I18" s="579"/>
      <c r="J18" s="579"/>
      <c r="K18" s="579"/>
      <c r="L18" s="579"/>
      <c r="M18" s="579"/>
      <c r="N18" s="579"/>
      <c r="O18" s="579"/>
      <c r="P18" s="579"/>
      <c r="Q18" s="579"/>
      <c r="R18" s="580"/>
      <c r="S18" s="41"/>
    </row>
    <row r="19" spans="1:20" ht="14.1" customHeight="1">
      <c r="A19" s="2492"/>
      <c r="B19" s="2455" t="s">
        <v>54</v>
      </c>
      <c r="C19" s="2456"/>
      <c r="D19" s="1024">
        <f>'2014 YOL'!T166</f>
        <v>3636</v>
      </c>
      <c r="E19" s="1063">
        <v>3636</v>
      </c>
      <c r="F19" s="576" t="s">
        <v>55</v>
      </c>
      <c r="G19" s="577"/>
      <c r="H19" s="578"/>
      <c r="I19" s="579"/>
      <c r="J19" s="579"/>
      <c r="K19" s="579"/>
      <c r="L19" s="579"/>
      <c r="M19" s="579"/>
      <c r="N19" s="579"/>
      <c r="O19" s="579"/>
      <c r="P19" s="579"/>
      <c r="Q19" s="579"/>
      <c r="R19" s="580"/>
      <c r="S19" s="41"/>
    </row>
    <row r="20" spans="1:20" ht="14.1" customHeight="1">
      <c r="A20" s="2492"/>
      <c r="B20" s="2455" t="s">
        <v>56</v>
      </c>
      <c r="C20" s="2456"/>
      <c r="D20" s="1022">
        <f>'2014 YOL'!Q166</f>
        <v>1.2</v>
      </c>
      <c r="E20" s="1060">
        <v>1.2</v>
      </c>
      <c r="F20" s="2467" t="s">
        <v>57</v>
      </c>
      <c r="G20" s="2468"/>
      <c r="H20" s="578"/>
      <c r="I20" s="579"/>
      <c r="J20" s="579"/>
      <c r="K20" s="579"/>
      <c r="L20" s="579"/>
      <c r="M20" s="579"/>
      <c r="N20" s="579"/>
      <c r="O20" s="579"/>
      <c r="P20" s="579"/>
      <c r="Q20" s="579"/>
      <c r="R20" s="580"/>
      <c r="S20" s="41"/>
    </row>
    <row r="21" spans="1:20" ht="14.1" customHeight="1" thickBot="1">
      <c r="A21" s="2492"/>
      <c r="B21" s="2455" t="s">
        <v>58</v>
      </c>
      <c r="C21" s="2456"/>
      <c r="D21" s="1024">
        <f>'2014 YOL'!W166</f>
        <v>167</v>
      </c>
      <c r="E21" s="1063">
        <v>167</v>
      </c>
      <c r="F21" s="582" t="s">
        <v>59</v>
      </c>
      <c r="G21" s="583"/>
      <c r="H21" s="584"/>
      <c r="I21" s="585"/>
      <c r="J21" s="585"/>
      <c r="K21" s="585"/>
      <c r="L21" s="585"/>
      <c r="M21" s="586"/>
      <c r="N21" s="586"/>
      <c r="O21" s="586"/>
      <c r="P21" s="586"/>
      <c r="Q21" s="586"/>
      <c r="R21" s="587"/>
      <c r="S21" s="41"/>
    </row>
    <row r="22" spans="1:20" ht="14.1" customHeight="1">
      <c r="A22" s="2492"/>
      <c r="B22" s="2455" t="s">
        <v>60</v>
      </c>
      <c r="C22" s="2456"/>
      <c r="D22" s="1024">
        <f>'2014 YOL'!Y166</f>
        <v>1</v>
      </c>
      <c r="E22" s="1063">
        <v>1</v>
      </c>
      <c r="F22" s="2469" t="s">
        <v>33</v>
      </c>
      <c r="G22" s="2470"/>
      <c r="H22" s="2069" t="s">
        <v>34</v>
      </c>
      <c r="I22" s="2473" t="s">
        <v>26</v>
      </c>
      <c r="J22" s="2473"/>
      <c r="K22" s="2473"/>
      <c r="L22" s="2473"/>
      <c r="M22" s="2473"/>
      <c r="N22" s="2474"/>
      <c r="O22" s="588"/>
    </row>
    <row r="23" spans="1:20" ht="14.1" customHeight="1">
      <c r="A23" s="2492"/>
      <c r="B23" s="2455" t="s">
        <v>61</v>
      </c>
      <c r="C23" s="2456"/>
      <c r="D23" s="1024"/>
      <c r="E23" s="1063"/>
      <c r="F23" s="2471"/>
      <c r="G23" s="2472"/>
      <c r="H23" s="2070"/>
      <c r="I23" s="589" t="s">
        <v>62</v>
      </c>
      <c r="J23" s="589" t="s">
        <v>44</v>
      </c>
      <c r="K23" s="589" t="s">
        <v>63</v>
      </c>
      <c r="L23" s="589" t="s">
        <v>64</v>
      </c>
      <c r="M23" s="589" t="s">
        <v>65</v>
      </c>
      <c r="N23" s="32" t="s">
        <v>41</v>
      </c>
      <c r="O23" s="590"/>
      <c r="P23" s="41"/>
      <c r="S23" s="41"/>
    </row>
    <row r="24" spans="1:20" ht="14.1" customHeight="1" thickBot="1">
      <c r="A24" s="2493"/>
      <c r="B24" s="2512" t="s">
        <v>970</v>
      </c>
      <c r="C24" s="2513"/>
      <c r="D24" s="1025">
        <v>198</v>
      </c>
      <c r="E24" s="1064">
        <v>198</v>
      </c>
      <c r="F24" s="591" t="s">
        <v>67</v>
      </c>
      <c r="G24" s="592"/>
      <c r="H24" s="593"/>
      <c r="I24" s="594"/>
      <c r="J24" s="594"/>
      <c r="K24" s="594"/>
      <c r="L24" s="594"/>
      <c r="M24" s="594"/>
      <c r="N24" s="33"/>
      <c r="O24" s="595"/>
      <c r="P24" s="41"/>
      <c r="S24" s="41"/>
    </row>
    <row r="25" spans="1:20" ht="18" customHeight="1" thickBot="1">
      <c r="A25" s="2454" t="s">
        <v>68</v>
      </c>
      <c r="B25" s="2454"/>
      <c r="C25" s="2454"/>
      <c r="D25" s="2454"/>
      <c r="E25" s="2454"/>
      <c r="F25" s="2454"/>
      <c r="G25" s="2454"/>
      <c r="H25" s="2454"/>
      <c r="I25" s="2454"/>
      <c r="J25" s="2454"/>
      <c r="K25" s="2454"/>
      <c r="L25" s="2454"/>
      <c r="M25" s="2454"/>
      <c r="N25" s="2454"/>
      <c r="O25" s="2454"/>
      <c r="P25" s="372"/>
      <c r="Q25" s="372"/>
      <c r="R25" s="372"/>
      <c r="S25" s="1841"/>
    </row>
    <row r="26" spans="1:20" ht="18.75" customHeight="1">
      <c r="A26" s="2502"/>
      <c r="B26" s="2505" t="s">
        <v>33</v>
      </c>
      <c r="C26" s="2506"/>
      <c r="D26" s="2464" t="s">
        <v>8</v>
      </c>
      <c r="E26" s="2465"/>
      <c r="F26" s="2465"/>
      <c r="G26" s="2465"/>
      <c r="H26" s="2465"/>
      <c r="I26" s="2466"/>
      <c r="J26" s="2458" t="s">
        <v>26</v>
      </c>
      <c r="K26" s="2459"/>
      <c r="L26" s="2459"/>
      <c r="M26" s="2459"/>
      <c r="N26" s="2459"/>
      <c r="O26" s="2460"/>
      <c r="P26" s="353"/>
      <c r="Q26" s="353"/>
      <c r="R26" s="353"/>
      <c r="S26" s="42"/>
      <c r="T26" s="31"/>
    </row>
    <row r="27" spans="1:20" ht="19.5" customHeight="1">
      <c r="A27" s="2503"/>
      <c r="B27" s="2507"/>
      <c r="C27" s="2508"/>
      <c r="D27" s="2558" t="s">
        <v>38</v>
      </c>
      <c r="E27" s="2559"/>
      <c r="F27" s="2556" t="s">
        <v>69</v>
      </c>
      <c r="G27" s="2557"/>
      <c r="H27" s="2452" t="s">
        <v>10</v>
      </c>
      <c r="I27" s="2561" t="s">
        <v>70</v>
      </c>
      <c r="J27" s="2569" t="s">
        <v>38</v>
      </c>
      <c r="K27" s="2570"/>
      <c r="L27" s="2563" t="s">
        <v>69</v>
      </c>
      <c r="M27" s="2564"/>
      <c r="N27" s="2565" t="s">
        <v>10</v>
      </c>
      <c r="O27" s="2567" t="s">
        <v>71</v>
      </c>
      <c r="P27" s="354"/>
      <c r="Q27" s="354"/>
      <c r="R27" s="354"/>
      <c r="S27" s="29"/>
    </row>
    <row r="28" spans="1:20" ht="47.25" customHeight="1" thickBot="1">
      <c r="A28" s="2504"/>
      <c r="B28" s="2509"/>
      <c r="C28" s="2510"/>
      <c r="D28" s="346" t="s">
        <v>72</v>
      </c>
      <c r="E28" s="374" t="s">
        <v>73</v>
      </c>
      <c r="F28" s="374" t="s">
        <v>72</v>
      </c>
      <c r="G28" s="374" t="s">
        <v>73</v>
      </c>
      <c r="H28" s="2453"/>
      <c r="I28" s="2562"/>
      <c r="J28" s="375" t="s">
        <v>72</v>
      </c>
      <c r="K28" s="376" t="s">
        <v>73</v>
      </c>
      <c r="L28" s="376" t="s">
        <v>72</v>
      </c>
      <c r="M28" s="376" t="s">
        <v>73</v>
      </c>
      <c r="N28" s="2566"/>
      <c r="O28" s="2568"/>
      <c r="P28" s="354"/>
      <c r="Q28" s="354"/>
      <c r="R28" s="354"/>
      <c r="S28" s="29"/>
    </row>
    <row r="29" spans="1:20" ht="14.1" customHeight="1">
      <c r="A29" s="2488" t="s">
        <v>74</v>
      </c>
      <c r="B29" s="2532" t="s">
        <v>75</v>
      </c>
      <c r="C29" s="2533"/>
      <c r="D29" s="676"/>
      <c r="E29" s="763"/>
      <c r="F29" s="763"/>
      <c r="G29" s="763"/>
      <c r="H29" s="763"/>
      <c r="I29" s="764"/>
      <c r="J29" s="677"/>
      <c r="K29" s="765"/>
      <c r="L29" s="765"/>
      <c r="M29" s="765"/>
      <c r="N29" s="765">
        <f>K29+L29+M29</f>
        <v>0</v>
      </c>
      <c r="O29" s="766"/>
      <c r="P29" s="354"/>
      <c r="Q29" s="354"/>
      <c r="R29" s="354"/>
      <c r="S29" s="29"/>
    </row>
    <row r="30" spans="1:20" ht="14.1" customHeight="1">
      <c r="A30" s="2489"/>
      <c r="B30" s="2528" t="s">
        <v>76</v>
      </c>
      <c r="C30" s="2529"/>
      <c r="D30" s="678"/>
      <c r="E30" s="767">
        <v>9</v>
      </c>
      <c r="F30" s="767"/>
      <c r="G30" s="767">
        <v>11</v>
      </c>
      <c r="H30" s="768">
        <f>E30+F30+G30</f>
        <v>20</v>
      </c>
      <c r="I30" s="769">
        <v>732</v>
      </c>
      <c r="J30" s="679"/>
      <c r="K30" s="770">
        <v>9</v>
      </c>
      <c r="L30" s="770"/>
      <c r="M30" s="770">
        <v>11</v>
      </c>
      <c r="N30" s="771">
        <f>J30+K30+L30+M30</f>
        <v>20</v>
      </c>
      <c r="O30" s="772">
        <v>732</v>
      </c>
      <c r="P30" s="354"/>
      <c r="Q30" s="354"/>
      <c r="R30" s="354"/>
      <c r="S30" s="29"/>
    </row>
    <row r="31" spans="1:20" ht="14.1" customHeight="1">
      <c r="A31" s="2489"/>
      <c r="B31" s="2528" t="s">
        <v>77</v>
      </c>
      <c r="C31" s="2529"/>
      <c r="D31" s="678"/>
      <c r="E31" s="767">
        <v>22</v>
      </c>
      <c r="F31" s="767"/>
      <c r="G31" s="767">
        <v>20</v>
      </c>
      <c r="H31" s="767">
        <f>E31+F31+G31</f>
        <v>42</v>
      </c>
      <c r="I31" s="1050">
        <v>2717</v>
      </c>
      <c r="J31" s="679"/>
      <c r="K31" s="770">
        <v>22</v>
      </c>
      <c r="L31" s="770"/>
      <c r="M31" s="770">
        <v>20</v>
      </c>
      <c r="N31" s="770">
        <f>J31+K31+L31+M31</f>
        <v>42</v>
      </c>
      <c r="O31" s="773">
        <v>2717</v>
      </c>
      <c r="P31" s="354"/>
      <c r="Q31" s="354"/>
      <c r="R31" s="354"/>
      <c r="S31" s="29"/>
    </row>
    <row r="32" spans="1:20" ht="14.1" customHeight="1" thickBot="1">
      <c r="A32" s="2490"/>
      <c r="B32" s="2530" t="s">
        <v>10</v>
      </c>
      <c r="C32" s="2531"/>
      <c r="D32" s="774"/>
      <c r="E32" s="775">
        <f>SUM(E29:E31)</f>
        <v>31</v>
      </c>
      <c r="F32" s="775"/>
      <c r="G32" s="775">
        <f>SUM(G29:G31)</f>
        <v>31</v>
      </c>
      <c r="H32" s="775">
        <f>E32+F32+G32</f>
        <v>62</v>
      </c>
      <c r="I32" s="776">
        <f t="shared" ref="I32:O32" si="4">SUM(I29:I31)</f>
        <v>3449</v>
      </c>
      <c r="J32" s="777"/>
      <c r="K32" s="778">
        <f t="shared" si="4"/>
        <v>31</v>
      </c>
      <c r="L32" s="778"/>
      <c r="M32" s="778">
        <f t="shared" si="4"/>
        <v>31</v>
      </c>
      <c r="N32" s="778">
        <f>J32+K32+L32+M32</f>
        <v>62</v>
      </c>
      <c r="O32" s="779">
        <f t="shared" si="4"/>
        <v>3449</v>
      </c>
      <c r="P32" s="354"/>
      <c r="Q32" s="354"/>
      <c r="R32" s="354"/>
      <c r="S32" s="29"/>
    </row>
    <row r="33" spans="1:27" ht="18.75" thickBot="1">
      <c r="A33" s="2560" t="s">
        <v>78</v>
      </c>
      <c r="B33" s="2560"/>
      <c r="C33" s="2560"/>
      <c r="D33" s="2560"/>
      <c r="E33" s="2560"/>
      <c r="F33" s="2560"/>
      <c r="G33" s="2560"/>
      <c r="H33" s="2560"/>
      <c r="I33" s="2560"/>
      <c r="J33" s="2560"/>
      <c r="K33" s="2560"/>
      <c r="L33" s="2560"/>
      <c r="M33" s="2560"/>
      <c r="N33" s="348"/>
      <c r="O33" s="348"/>
      <c r="P33" s="348"/>
      <c r="Q33" s="348"/>
      <c r="R33" s="348"/>
      <c r="S33" s="29"/>
      <c r="T33" s="29"/>
      <c r="U33" s="29"/>
      <c r="V33" s="29"/>
      <c r="W33" s="29"/>
      <c r="X33" s="29"/>
      <c r="Y33" s="29"/>
      <c r="Z33" s="29"/>
      <c r="AA33" s="29"/>
    </row>
    <row r="34" spans="1:27" ht="18" customHeight="1">
      <c r="A34" s="2488" t="s">
        <v>79</v>
      </c>
      <c r="B34" s="2577" t="s">
        <v>33</v>
      </c>
      <c r="C34" s="2578"/>
      <c r="D34" s="2553" t="s">
        <v>8</v>
      </c>
      <c r="E34" s="2554"/>
      <c r="F34" s="2554"/>
      <c r="G34" s="2554"/>
      <c r="H34" s="2554"/>
      <c r="I34" s="2555"/>
      <c r="J34" s="2550" t="s">
        <v>26</v>
      </c>
      <c r="K34" s="2551"/>
      <c r="L34" s="2551"/>
      <c r="M34" s="2551"/>
      <c r="N34" s="2551"/>
      <c r="O34" s="2552"/>
      <c r="P34" s="348"/>
      <c r="Q34" s="348"/>
      <c r="R34" s="348"/>
      <c r="T34" s="29"/>
      <c r="U34" s="29"/>
      <c r="V34" s="29"/>
      <c r="W34" s="29"/>
      <c r="X34" s="29"/>
      <c r="Y34" s="29"/>
      <c r="Z34" s="29"/>
      <c r="AA34" s="29"/>
    </row>
    <row r="35" spans="1:27" ht="39" customHeight="1" thickBot="1">
      <c r="A35" s="2489"/>
      <c r="B35" s="2579"/>
      <c r="C35" s="2580"/>
      <c r="D35" s="355" t="s">
        <v>80</v>
      </c>
      <c r="E35" s="355" t="s">
        <v>81</v>
      </c>
      <c r="F35" s="355" t="s">
        <v>82</v>
      </c>
      <c r="G35" s="355" t="s">
        <v>83</v>
      </c>
      <c r="H35" s="356" t="s">
        <v>84</v>
      </c>
      <c r="I35" s="356" t="s">
        <v>10</v>
      </c>
      <c r="J35" s="357" t="s">
        <v>80</v>
      </c>
      <c r="K35" s="358" t="s">
        <v>81</v>
      </c>
      <c r="L35" s="358" t="s">
        <v>82</v>
      </c>
      <c r="M35" s="358" t="s">
        <v>83</v>
      </c>
      <c r="N35" s="358" t="s">
        <v>84</v>
      </c>
      <c r="O35" s="359" t="s">
        <v>10</v>
      </c>
      <c r="P35" s="348"/>
      <c r="Q35" s="348"/>
      <c r="R35" s="348"/>
      <c r="T35" s="29"/>
      <c r="U35" s="29"/>
      <c r="V35" s="29"/>
      <c r="W35" s="29"/>
      <c r="X35" s="29"/>
      <c r="Y35" s="29"/>
      <c r="Z35" s="29"/>
      <c r="AA35" s="29"/>
    </row>
    <row r="36" spans="1:27" ht="14.1" customHeight="1">
      <c r="A36" s="2489"/>
      <c r="B36" s="2581" t="s">
        <v>75</v>
      </c>
      <c r="C36" s="2582"/>
      <c r="D36" s="377"/>
      <c r="E36" s="377"/>
      <c r="F36" s="377"/>
      <c r="G36" s="378"/>
      <c r="H36" s="378"/>
      <c r="I36" s="379"/>
      <c r="J36" s="380"/>
      <c r="K36" s="381"/>
      <c r="L36" s="381"/>
      <c r="M36" s="381"/>
      <c r="N36" s="381"/>
      <c r="O36" s="382">
        <f>SUM(J36:N36)</f>
        <v>0</v>
      </c>
      <c r="P36" s="348"/>
      <c r="Q36" s="348"/>
      <c r="R36" s="348"/>
      <c r="T36" s="29"/>
      <c r="U36" s="29"/>
      <c r="V36" s="29"/>
      <c r="W36" s="29"/>
      <c r="X36" s="29"/>
      <c r="Y36" s="29"/>
      <c r="Z36" s="29"/>
      <c r="AA36" s="29"/>
    </row>
    <row r="37" spans="1:27" ht="14.1" customHeight="1">
      <c r="A37" s="2489"/>
      <c r="B37" s="2583" t="s">
        <v>76</v>
      </c>
      <c r="C37" s="2584"/>
      <c r="D37" s="383"/>
      <c r="E37" s="383"/>
      <c r="F37" s="383"/>
      <c r="G37" s="384"/>
      <c r="H37" s="384"/>
      <c r="I37" s="385"/>
      <c r="J37" s="386"/>
      <c r="K37" s="387"/>
      <c r="L37" s="387"/>
      <c r="M37" s="387"/>
      <c r="N37" s="387"/>
      <c r="O37" s="388">
        <f>SUM(J37:N37)</f>
        <v>0</v>
      </c>
      <c r="P37" s="348"/>
      <c r="Q37" s="348"/>
      <c r="R37" s="348"/>
      <c r="T37" s="29"/>
      <c r="U37" s="29"/>
      <c r="V37" s="29"/>
      <c r="W37" s="29"/>
      <c r="X37" s="29"/>
      <c r="Y37" s="29"/>
      <c r="Z37" s="29"/>
      <c r="AA37" s="29"/>
    </row>
    <row r="38" spans="1:27" ht="14.1" customHeight="1">
      <c r="A38" s="2489"/>
      <c r="B38" s="2583" t="s">
        <v>77</v>
      </c>
      <c r="C38" s="2584"/>
      <c r="D38" s="383"/>
      <c r="E38" s="383"/>
      <c r="F38" s="383"/>
      <c r="G38" s="384"/>
      <c r="H38" s="384"/>
      <c r="I38" s="385"/>
      <c r="J38" s="386"/>
      <c r="K38" s="387"/>
      <c r="L38" s="387"/>
      <c r="M38" s="387"/>
      <c r="N38" s="387"/>
      <c r="O38" s="388">
        <f>SUM(J38:N38)</f>
        <v>0</v>
      </c>
      <c r="P38" s="348"/>
      <c r="Q38" s="348"/>
      <c r="R38" s="348"/>
      <c r="T38" s="29"/>
      <c r="U38" s="29"/>
      <c r="V38" s="29"/>
      <c r="W38" s="29"/>
      <c r="X38" s="29"/>
      <c r="Y38" s="29"/>
      <c r="Z38" s="29"/>
      <c r="AA38" s="29"/>
    </row>
    <row r="39" spans="1:27" ht="14.1" customHeight="1" thickBot="1">
      <c r="A39" s="2489"/>
      <c r="B39" s="2585" t="s">
        <v>10</v>
      </c>
      <c r="C39" s="2586"/>
      <c r="D39" s="389">
        <f t="shared" ref="D39:O39" si="5">SUM(D36:D38)</f>
        <v>0</v>
      </c>
      <c r="E39" s="389">
        <f t="shared" si="5"/>
        <v>0</v>
      </c>
      <c r="F39" s="389">
        <f t="shared" si="5"/>
        <v>0</v>
      </c>
      <c r="G39" s="390">
        <f t="shared" si="5"/>
        <v>0</v>
      </c>
      <c r="H39" s="390">
        <f t="shared" si="5"/>
        <v>0</v>
      </c>
      <c r="I39" s="391">
        <f t="shared" si="5"/>
        <v>0</v>
      </c>
      <c r="J39" s="392">
        <f t="shared" si="5"/>
        <v>0</v>
      </c>
      <c r="K39" s="393">
        <f t="shared" si="5"/>
        <v>0</v>
      </c>
      <c r="L39" s="393">
        <f t="shared" si="5"/>
        <v>0</v>
      </c>
      <c r="M39" s="393">
        <f t="shared" si="5"/>
        <v>0</v>
      </c>
      <c r="N39" s="393">
        <f t="shared" si="5"/>
        <v>0</v>
      </c>
      <c r="O39" s="394">
        <f t="shared" si="5"/>
        <v>0</v>
      </c>
      <c r="P39" s="348"/>
      <c r="Q39" s="348"/>
      <c r="R39" s="348"/>
      <c r="T39" s="29"/>
      <c r="U39" s="29"/>
      <c r="V39" s="29"/>
      <c r="W39" s="29"/>
      <c r="X39" s="29"/>
      <c r="Y39" s="29"/>
      <c r="Z39" s="29"/>
      <c r="AA39" s="29"/>
    </row>
    <row r="40" spans="1:27" ht="23.25" customHeight="1">
      <c r="A40" s="2489"/>
      <c r="B40" s="2573" t="s">
        <v>85</v>
      </c>
      <c r="C40" s="2574"/>
      <c r="D40" s="395"/>
      <c r="E40" s="377"/>
      <c r="F40" s="377"/>
      <c r="G40" s="377"/>
      <c r="H40" s="377"/>
      <c r="I40" s="379"/>
      <c r="J40" s="380"/>
      <c r="K40" s="381"/>
      <c r="L40" s="381"/>
      <c r="M40" s="381"/>
      <c r="N40" s="381"/>
      <c r="O40" s="382">
        <f>SUM(J40:N40)</f>
        <v>0</v>
      </c>
      <c r="P40" s="348"/>
      <c r="Q40" s="348"/>
      <c r="R40" s="348"/>
    </row>
    <row r="41" spans="1:27" ht="22.5" customHeight="1">
      <c r="A41" s="2489"/>
      <c r="B41" s="2575" t="s">
        <v>86</v>
      </c>
      <c r="C41" s="2576"/>
      <c r="D41" s="396"/>
      <c r="E41" s="383"/>
      <c r="F41" s="383"/>
      <c r="G41" s="383"/>
      <c r="H41" s="383"/>
      <c r="I41" s="385"/>
      <c r="J41" s="386"/>
      <c r="K41" s="387"/>
      <c r="L41" s="387"/>
      <c r="M41" s="387"/>
      <c r="N41" s="387"/>
      <c r="O41" s="388">
        <f>SUM(J41:N41)</f>
        <v>0</v>
      </c>
      <c r="P41" s="348"/>
      <c r="Q41" s="348"/>
      <c r="R41" s="348"/>
    </row>
    <row r="42" spans="1:27" ht="14.1" customHeight="1">
      <c r="A42" s="2489"/>
      <c r="B42" s="2571" t="s">
        <v>87</v>
      </c>
      <c r="C42" s="397" t="s">
        <v>88</v>
      </c>
      <c r="D42" s="396"/>
      <c r="E42" s="383"/>
      <c r="F42" s="383"/>
      <c r="G42" s="383"/>
      <c r="H42" s="383"/>
      <c r="I42" s="385">
        <f>SUM(D42:H42)</f>
        <v>0</v>
      </c>
      <c r="J42" s="386"/>
      <c r="K42" s="387"/>
      <c r="L42" s="387"/>
      <c r="M42" s="387"/>
      <c r="N42" s="387"/>
      <c r="O42" s="388">
        <f>SUM(J42:N42)</f>
        <v>0</v>
      </c>
      <c r="P42" s="348"/>
      <c r="Q42" s="348"/>
      <c r="R42" s="348"/>
    </row>
    <row r="43" spans="1:27" ht="14.1" customHeight="1" thickBot="1">
      <c r="A43" s="2490"/>
      <c r="B43" s="2572"/>
      <c r="C43" s="398" t="s">
        <v>89</v>
      </c>
      <c r="D43" s="399"/>
      <c r="E43" s="389"/>
      <c r="F43" s="389"/>
      <c r="G43" s="389"/>
      <c r="H43" s="389"/>
      <c r="I43" s="391">
        <f>SUM(I40:I42)</f>
        <v>0</v>
      </c>
      <c r="J43" s="392"/>
      <c r="K43" s="393"/>
      <c r="L43" s="393"/>
      <c r="M43" s="393"/>
      <c r="N43" s="393"/>
      <c r="O43" s="394">
        <f>SUM(O40:O42)</f>
        <v>0</v>
      </c>
      <c r="P43" s="348"/>
      <c r="Q43" s="348"/>
      <c r="R43" s="348"/>
    </row>
    <row r="44" spans="1:27" ht="6.75" customHeight="1" thickBot="1">
      <c r="A44" s="354"/>
      <c r="B44" s="354"/>
      <c r="C44" s="348"/>
      <c r="D44" s="348"/>
      <c r="E44" s="347"/>
      <c r="F44" s="347"/>
      <c r="G44" s="347"/>
      <c r="H44" s="347"/>
      <c r="I44" s="347"/>
      <c r="J44" s="347"/>
      <c r="K44" s="347"/>
      <c r="L44" s="347"/>
      <c r="M44" s="347"/>
      <c r="N44" s="347"/>
      <c r="O44" s="348"/>
      <c r="P44" s="348"/>
      <c r="Q44" s="348"/>
      <c r="R44" s="348"/>
    </row>
    <row r="45" spans="1:27" ht="27.75" customHeight="1">
      <c r="A45" s="2544" t="s">
        <v>90</v>
      </c>
      <c r="B45" s="2545"/>
      <c r="C45" s="2545"/>
      <c r="D45" s="2546"/>
      <c r="E45" s="350"/>
      <c r="F45" s="350"/>
      <c r="G45" s="350"/>
      <c r="H45" s="350"/>
      <c r="I45" s="350"/>
      <c r="J45" s="347"/>
      <c r="K45" s="347"/>
      <c r="L45" s="347"/>
      <c r="M45" s="347"/>
      <c r="N45" s="347"/>
      <c r="O45" s="348"/>
      <c r="P45" s="348"/>
      <c r="Q45" s="348"/>
      <c r="R45" s="348"/>
    </row>
    <row r="46" spans="1:27" ht="15.95" customHeight="1">
      <c r="A46" s="400" t="s">
        <v>91</v>
      </c>
      <c r="B46" s="2547" t="s">
        <v>92</v>
      </c>
      <c r="C46" s="2548"/>
      <c r="D46" s="2549"/>
      <c r="E46" s="350"/>
      <c r="F46" s="350"/>
      <c r="G46" s="350"/>
      <c r="H46" s="350"/>
      <c r="I46" s="350"/>
      <c r="J46" s="347"/>
      <c r="K46" s="347"/>
      <c r="L46" s="347"/>
      <c r="M46" s="347"/>
      <c r="N46" s="347"/>
      <c r="O46" s="348"/>
      <c r="P46" s="348"/>
      <c r="Q46" s="348"/>
      <c r="R46" s="348"/>
    </row>
    <row r="47" spans="1:27" ht="15.95" customHeight="1">
      <c r="A47" s="400" t="s">
        <v>93</v>
      </c>
      <c r="B47" s="2547" t="s">
        <v>94</v>
      </c>
      <c r="C47" s="2548"/>
      <c r="D47" s="2549"/>
      <c r="E47" s="347"/>
      <c r="F47" s="347"/>
      <c r="G47" s="347"/>
      <c r="H47" s="347"/>
      <c r="I47" s="347"/>
      <c r="J47" s="347"/>
      <c r="K47" s="347"/>
      <c r="L47" s="347"/>
      <c r="M47" s="347"/>
      <c r="N47" s="347"/>
      <c r="O47" s="348"/>
      <c r="P47" s="348"/>
      <c r="Q47" s="348"/>
      <c r="R47" s="348"/>
    </row>
    <row r="48" spans="1:27" ht="15.95" customHeight="1">
      <c r="A48" s="400" t="s">
        <v>95</v>
      </c>
      <c r="B48" s="2547" t="s">
        <v>96</v>
      </c>
      <c r="C48" s="2548"/>
      <c r="D48" s="2549"/>
      <c r="E48" s="347"/>
      <c r="F48" s="347"/>
      <c r="G48" s="360"/>
      <c r="H48" s="347"/>
      <c r="I48" s="347"/>
      <c r="J48" s="347"/>
      <c r="K48" s="347"/>
      <c r="L48" s="347"/>
      <c r="M48" s="347"/>
      <c r="N48" s="347"/>
      <c r="O48" s="348"/>
      <c r="P48" s="348"/>
      <c r="Q48" s="348"/>
      <c r="R48" s="348"/>
    </row>
    <row r="49" spans="1:27" ht="15.95" customHeight="1">
      <c r="A49" s="401" t="s">
        <v>97</v>
      </c>
      <c r="B49" s="2547" t="s">
        <v>98</v>
      </c>
      <c r="C49" s="2548"/>
      <c r="D49" s="2549"/>
      <c r="E49" s="347"/>
      <c r="F49" s="347"/>
      <c r="G49" s="347"/>
      <c r="H49" s="347"/>
      <c r="I49" s="347"/>
      <c r="J49" s="347"/>
      <c r="K49" s="361"/>
      <c r="L49" s="347"/>
      <c r="M49" s="347"/>
      <c r="N49" s="347"/>
      <c r="O49" s="348"/>
      <c r="P49" s="348"/>
      <c r="Q49" s="348"/>
      <c r="R49" s="348"/>
    </row>
    <row r="50" spans="1:27" ht="15.95" customHeight="1" thickBot="1">
      <c r="A50" s="402" t="s">
        <v>99</v>
      </c>
      <c r="B50" s="2134" t="s">
        <v>100</v>
      </c>
      <c r="C50" s="2542"/>
      <c r="D50" s="2543"/>
      <c r="E50" s="347"/>
      <c r="F50" s="347"/>
      <c r="G50" s="348"/>
      <c r="H50" s="348"/>
      <c r="I50" s="348"/>
      <c r="J50" s="348"/>
      <c r="K50" s="348"/>
      <c r="L50" s="362"/>
      <c r="M50" s="348"/>
      <c r="N50" s="348"/>
      <c r="O50" s="348"/>
      <c r="P50" s="348"/>
      <c r="Q50" s="348"/>
      <c r="R50" s="348"/>
      <c r="S50" s="29"/>
      <c r="T50" s="29"/>
      <c r="U50" s="29"/>
      <c r="V50" s="29"/>
      <c r="W50" s="29"/>
      <c r="X50" s="29"/>
      <c r="Y50" s="29"/>
      <c r="Z50" s="29"/>
      <c r="AA50" s="29"/>
    </row>
    <row r="51" spans="1:27">
      <c r="A51" s="354"/>
      <c r="B51" s="354"/>
      <c r="C51" s="348"/>
      <c r="D51" s="348"/>
      <c r="E51" s="347"/>
      <c r="F51" s="347"/>
      <c r="G51" s="347"/>
      <c r="H51" s="347"/>
      <c r="I51" s="347"/>
      <c r="J51" s="347"/>
      <c r="K51" s="347"/>
      <c r="L51" s="347"/>
      <c r="M51" s="347"/>
      <c r="N51" s="347"/>
      <c r="O51" s="348"/>
      <c r="P51" s="348"/>
      <c r="Q51" s="348"/>
      <c r="R51" s="348"/>
    </row>
    <row r="52" spans="1:27"/>
    <row r="53" spans="1:27"/>
    <row r="54" spans="1:27"/>
    <row r="55" spans="1:27"/>
  </sheetData>
  <protectedRanges>
    <protectedRange sqref="D22:E24 D13:E18" name="Aralık1"/>
    <protectedRange sqref="H29:H30" name="Aralık1_1"/>
    <protectedRange sqref="N29:N30" name="Aralık1_2"/>
    <protectedRange sqref="D19:E21" name="Aralık1_3"/>
    <protectedRange sqref="H13 F16:F17 F18:G21 H15:H17 F22 G23" name="Aralık1_4"/>
  </protectedRanges>
  <mergeCells count="81">
    <mergeCell ref="B40:C40"/>
    <mergeCell ref="B41:C41"/>
    <mergeCell ref="B34:C35"/>
    <mergeCell ref="B36:C36"/>
    <mergeCell ref="B37:C37"/>
    <mergeCell ref="B38:C38"/>
    <mergeCell ref="B39:C39"/>
    <mergeCell ref="J34:O34"/>
    <mergeCell ref="D34:I34"/>
    <mergeCell ref="F27:G27"/>
    <mergeCell ref="D27:E27"/>
    <mergeCell ref="A33:M33"/>
    <mergeCell ref="I27:I28"/>
    <mergeCell ref="L27:M27"/>
    <mergeCell ref="N27:N28"/>
    <mergeCell ref="O27:O28"/>
    <mergeCell ref="J27:K27"/>
    <mergeCell ref="B50:D50"/>
    <mergeCell ref="A45:D45"/>
    <mergeCell ref="B46:D46"/>
    <mergeCell ref="B47:D47"/>
    <mergeCell ref="B48:D48"/>
    <mergeCell ref="B49:D49"/>
    <mergeCell ref="A1:R1"/>
    <mergeCell ref="B24:C24"/>
    <mergeCell ref="B13:C13"/>
    <mergeCell ref="B18:C18"/>
    <mergeCell ref="P2:R2"/>
    <mergeCell ref="B22:C22"/>
    <mergeCell ref="B19:C19"/>
    <mergeCell ref="D2:F2"/>
    <mergeCell ref="A11:E11"/>
    <mergeCell ref="M2:O2"/>
    <mergeCell ref="A2:A10"/>
    <mergeCell ref="B2:C4"/>
    <mergeCell ref="B5:C5"/>
    <mergeCell ref="B6:C6"/>
    <mergeCell ref="B8:C8"/>
    <mergeCell ref="A34:A43"/>
    <mergeCell ref="A13:A24"/>
    <mergeCell ref="B21:C21"/>
    <mergeCell ref="B7:C7"/>
    <mergeCell ref="B9:C9"/>
    <mergeCell ref="B12:C12"/>
    <mergeCell ref="B10:C10"/>
    <mergeCell ref="A26:A28"/>
    <mergeCell ref="B26:C28"/>
    <mergeCell ref="B23:C23"/>
    <mergeCell ref="A29:A32"/>
    <mergeCell ref="B30:C30"/>
    <mergeCell ref="B32:C32"/>
    <mergeCell ref="B31:C31"/>
    <mergeCell ref="B29:C29"/>
    <mergeCell ref="B42:B43"/>
    <mergeCell ref="G2:I2"/>
    <mergeCell ref="J2:L2"/>
    <mergeCell ref="D26:I26"/>
    <mergeCell ref="Q13:Q14"/>
    <mergeCell ref="P13:P14"/>
    <mergeCell ref="F20:G20"/>
    <mergeCell ref="F22:G23"/>
    <mergeCell ref="H22:H23"/>
    <mergeCell ref="I22:N22"/>
    <mergeCell ref="F12:G14"/>
    <mergeCell ref="F11:R11"/>
    <mergeCell ref="J26:O26"/>
    <mergeCell ref="R13:R14"/>
    <mergeCell ref="H12:H14"/>
    <mergeCell ref="I12:R12"/>
    <mergeCell ref="I13:J13"/>
    <mergeCell ref="H27:H28"/>
    <mergeCell ref="A25:O25"/>
    <mergeCell ref="B14:C14"/>
    <mergeCell ref="B15:C15"/>
    <mergeCell ref="B17:C17"/>
    <mergeCell ref="B20:C20"/>
    <mergeCell ref="M13:M14"/>
    <mergeCell ref="N13:N14"/>
    <mergeCell ref="O13:O14"/>
    <mergeCell ref="B16:C16"/>
    <mergeCell ref="K13:L13"/>
  </mergeCells>
  <phoneticPr fontId="22" type="noConversion"/>
  <dataValidations count="4">
    <dataValidation type="custom" allowBlank="1" showInputMessage="1" showErrorMessage="1" errorTitle="LÜTFEN DÜZELTİN" error="BİTEN ÜNİTE SAYISI BİTEN İÇME SUYU SAYISINDAN AZ OLAMAZ" sqref="N32">
      <formula1>F5&lt;=N32</formula1>
    </dataValidation>
    <dataValidation type="custom" allowBlank="1" showInputMessage="1" showErrorMessage="1" errorTitle="LÜTFEN DÜZELTİN" error="PLANLANAN İÇME SUYU İŞ SAYISI, İÇME SUYU HİZMETİ GÖTÜRÜLECEK ÜNİTE SAYISINDAN AZ OLAMAZ " sqref="H32">
      <formula1>D10&lt;=H32</formula1>
    </dataValidation>
    <dataValidation type="custom" allowBlank="1" showInputMessage="1" showErrorMessage="1" errorTitle="LÜTFEN DÜZELTİN" error="BİTEN ÜNİTE SAYISI BİTEN İÇME SUYU SAYISINDAN AZ OLAMAZ" sqref="F5 I5">
      <formula1>F5&lt;=N32</formula1>
    </dataValidation>
    <dataValidation type="custom" allowBlank="1" showInputMessage="1" showErrorMessage="1" errorTitle="LÜTFEN DÜZETİN" error="PLANLANAN İÇME SUYU İŞ SAYISI, İÇME SUYU HİZMETİ GÖTÜRÜLECEK ÜNİTE SAYISINDAN AZ OLAMAZ " sqref="D10 G10">
      <formula1>D10&lt;I5=H32</formula1>
    </dataValidation>
  </dataValidations>
  <hyperlinks>
    <hyperlink ref="B50" r:id="rId1"/>
  </hyperlinks>
  <printOptions horizontalCentered="1"/>
  <pageMargins left="0.31496062992125984" right="0.31496062992125984" top="0.59055118110236227" bottom="0" header="0.27559055118110237" footer="0.19685039370078741"/>
  <pageSetup paperSize="9" scale="56"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3"/>
  <sheetViews>
    <sheetView tabSelected="1" workbookViewId="0">
      <selection activeCell="L23" sqref="L23"/>
    </sheetView>
  </sheetViews>
  <sheetFormatPr defaultRowHeight="12.75"/>
  <cols>
    <col min="1" max="1" width="17.140625" style="29" customWidth="1"/>
    <col min="2" max="2" width="5.85546875" style="29" customWidth="1"/>
    <col min="3" max="3" width="28.42578125" style="28" customWidth="1"/>
    <col min="4" max="4" width="13.85546875" style="28" customWidth="1"/>
    <col min="5" max="10" width="13.85546875" style="31" customWidth="1"/>
    <col min="11" max="11" width="9.140625" style="29"/>
    <col min="12" max="12" width="11.7109375" style="29" bestFit="1" customWidth="1"/>
    <col min="13" max="16384" width="9.140625" style="29"/>
  </cols>
  <sheetData>
    <row r="1" spans="1:12" ht="10.5" customHeight="1">
      <c r="A1" s="627"/>
      <c r="B1" s="627"/>
    </row>
    <row r="2" spans="1:12" ht="21.75" customHeight="1">
      <c r="A2" s="2166" t="s">
        <v>101</v>
      </c>
      <c r="B2" s="2166"/>
      <c r="C2" s="2166"/>
      <c r="D2" s="2166"/>
      <c r="E2" s="2166"/>
      <c r="F2" s="2166"/>
      <c r="G2" s="2166"/>
      <c r="H2" s="2166"/>
      <c r="I2" s="2166"/>
      <c r="J2" s="2166"/>
    </row>
    <row r="3" spans="1:12" ht="21.75" customHeight="1" thickBot="1">
      <c r="A3" s="2167" t="s">
        <v>102</v>
      </c>
      <c r="B3" s="2167"/>
      <c r="C3" s="2167"/>
      <c r="D3" s="2167"/>
      <c r="E3" s="2167"/>
      <c r="F3" s="2167"/>
      <c r="G3" s="2167"/>
      <c r="H3" s="2167"/>
      <c r="I3" s="2167"/>
      <c r="J3" s="2167"/>
    </row>
    <row r="4" spans="1:12" s="40" customFormat="1" ht="51" customHeight="1">
      <c r="A4" s="2168" t="s">
        <v>103</v>
      </c>
      <c r="B4" s="2170" t="s">
        <v>33</v>
      </c>
      <c r="C4" s="2171"/>
      <c r="D4" s="780" t="s">
        <v>104</v>
      </c>
      <c r="E4" s="781" t="s">
        <v>105</v>
      </c>
      <c r="F4" s="782" t="s">
        <v>106</v>
      </c>
      <c r="G4" s="783" t="s">
        <v>107</v>
      </c>
      <c r="H4" s="784" t="s">
        <v>108</v>
      </c>
      <c r="I4" s="785" t="s">
        <v>109</v>
      </c>
      <c r="J4" s="786" t="s">
        <v>110</v>
      </c>
    </row>
    <row r="5" spans="1:12" s="40" customFormat="1" ht="19.5" customHeight="1" thickBot="1">
      <c r="A5" s="2168"/>
      <c r="B5" s="2172"/>
      <c r="C5" s="2173"/>
      <c r="D5" s="56" t="s">
        <v>11</v>
      </c>
      <c r="E5" s="57" t="s">
        <v>12</v>
      </c>
      <c r="F5" s="193" t="s">
        <v>13</v>
      </c>
      <c r="G5" s="194" t="s">
        <v>14</v>
      </c>
      <c r="H5" s="195" t="s">
        <v>111</v>
      </c>
      <c r="I5" s="596" t="s">
        <v>16</v>
      </c>
      <c r="J5" s="597" t="s">
        <v>112</v>
      </c>
    </row>
    <row r="6" spans="1:12" ht="18" customHeight="1">
      <c r="A6" s="2168"/>
      <c r="B6" s="2174" t="s">
        <v>113</v>
      </c>
      <c r="C6" s="2175"/>
      <c r="D6" s="1485">
        <v>2825653.4</v>
      </c>
      <c r="E6" s="1486">
        <f>'2016 İÇMESUYU '!I126-G6</f>
        <v>3258678.5404462134</v>
      </c>
      <c r="F6" s="1487">
        <v>3258678.5404462134</v>
      </c>
      <c r="G6" s="1488">
        <f>28511.71*D6/(D$6+D$7)</f>
        <v>6741.569553786554</v>
      </c>
      <c r="H6" s="1489">
        <f>'2016 İÇMESUYU '!J126</f>
        <v>2373409.15</v>
      </c>
      <c r="I6" s="1490">
        <f>'2016 İÇMESUYU '!K126</f>
        <v>440061.67999999993</v>
      </c>
      <c r="J6" s="1491">
        <f>E6+G6-I6</f>
        <v>2825358.4299999997</v>
      </c>
      <c r="L6" s="1492"/>
    </row>
    <row r="7" spans="1:12" ht="18" customHeight="1">
      <c r="A7" s="2168"/>
      <c r="B7" s="2145" t="s">
        <v>4</v>
      </c>
      <c r="C7" s="2176"/>
      <c r="D7" s="1493">
        <v>9124710.6300000008</v>
      </c>
      <c r="E7" s="1494">
        <f>'2016 YOL '!K253-G7</f>
        <v>8685363.2595537882</v>
      </c>
      <c r="F7" s="1495">
        <v>8685363.2595537882</v>
      </c>
      <c r="G7" s="1496">
        <f>28511.71*D7/(D$6+D$7)</f>
        <v>21770.140446213445</v>
      </c>
      <c r="H7" s="1497">
        <f>'2016 YOL '!L253</f>
        <v>6307038.540000001</v>
      </c>
      <c r="I7" s="1498">
        <f>'2016 YOL '!M253</f>
        <v>2558416.7399999998</v>
      </c>
      <c r="J7" s="1499">
        <f>E7+G7-I7</f>
        <v>6148716.660000002</v>
      </c>
    </row>
    <row r="8" spans="1:12" ht="18" customHeight="1">
      <c r="A8" s="2168"/>
      <c r="B8" s="2145" t="s">
        <v>5</v>
      </c>
      <c r="C8" s="2176"/>
      <c r="D8" s="1500"/>
      <c r="E8" s="1494"/>
      <c r="F8" s="1495"/>
      <c r="G8" s="1501"/>
      <c r="H8" s="1497"/>
      <c r="I8" s="1498"/>
      <c r="J8" s="1499"/>
    </row>
    <row r="9" spans="1:12" ht="18" customHeight="1">
      <c r="A9" s="2168"/>
      <c r="B9" s="2145" t="s">
        <v>6</v>
      </c>
      <c r="C9" s="2176"/>
      <c r="D9" s="1500"/>
      <c r="E9" s="1494"/>
      <c r="F9" s="1495"/>
      <c r="G9" s="1501"/>
      <c r="H9" s="1497"/>
      <c r="I9" s="1498"/>
      <c r="J9" s="1499"/>
    </row>
    <row r="10" spans="1:12" ht="18" customHeight="1">
      <c r="A10" s="2168"/>
      <c r="B10" s="2145" t="s">
        <v>114</v>
      </c>
      <c r="C10" s="2146"/>
      <c r="D10" s="1500"/>
      <c r="E10" s="1494"/>
      <c r="F10" s="1495"/>
      <c r="G10" s="1501"/>
      <c r="H10" s="1497"/>
      <c r="I10" s="1498"/>
      <c r="J10" s="1499"/>
    </row>
    <row r="11" spans="1:12" ht="18" customHeight="1" thickBot="1">
      <c r="A11" s="2168"/>
      <c r="B11" s="2161" t="s">
        <v>115</v>
      </c>
      <c r="C11" s="2162"/>
      <c r="D11" s="1500"/>
      <c r="E11" s="1494"/>
      <c r="F11" s="1495"/>
      <c r="G11" s="1501"/>
      <c r="H11" s="1497"/>
      <c r="I11" s="1498"/>
      <c r="J11" s="1499"/>
    </row>
    <row r="12" spans="1:12" ht="18" customHeight="1">
      <c r="A12" s="2168"/>
      <c r="B12" s="2151" t="s">
        <v>116</v>
      </c>
      <c r="C12" s="196" t="s">
        <v>117</v>
      </c>
      <c r="D12" s="1500">
        <v>124818.22</v>
      </c>
      <c r="E12" s="1494">
        <v>131140.45000000001</v>
      </c>
      <c r="F12" s="1495">
        <v>131140.45000000001</v>
      </c>
      <c r="G12" s="1501"/>
      <c r="H12" s="1497"/>
      <c r="I12" s="1498">
        <v>0</v>
      </c>
      <c r="J12" s="1499">
        <f>E12-I12</f>
        <v>131140.45000000001</v>
      </c>
    </row>
    <row r="13" spans="1:12" ht="18" customHeight="1">
      <c r="A13" s="2168"/>
      <c r="B13" s="2151"/>
      <c r="C13" s="197" t="s">
        <v>118</v>
      </c>
      <c r="D13" s="1500"/>
      <c r="E13" s="1494"/>
      <c r="F13" s="1495"/>
      <c r="G13" s="1501"/>
      <c r="H13" s="1497"/>
      <c r="I13" s="1498"/>
      <c r="J13" s="1499">
        <f t="shared" ref="J13:J22" si="0">E13-I13</f>
        <v>0</v>
      </c>
    </row>
    <row r="14" spans="1:12" ht="18" customHeight="1">
      <c r="A14" s="2168"/>
      <c r="B14" s="2151"/>
      <c r="C14" s="48" t="s">
        <v>119</v>
      </c>
      <c r="D14" s="1500">
        <v>3700000</v>
      </c>
      <c r="E14" s="1494">
        <v>3000000</v>
      </c>
      <c r="F14" s="1495">
        <v>3000000</v>
      </c>
      <c r="G14" s="1501"/>
      <c r="H14" s="1497"/>
      <c r="I14" s="1498">
        <v>0</v>
      </c>
      <c r="J14" s="1499">
        <f t="shared" si="0"/>
        <v>3000000</v>
      </c>
    </row>
    <row r="15" spans="1:12" ht="18" customHeight="1">
      <c r="A15" s="2168"/>
      <c r="B15" s="2151"/>
      <c r="C15" s="48" t="s">
        <v>120</v>
      </c>
      <c r="D15" s="1500"/>
      <c r="E15" s="1494">
        <v>400000</v>
      </c>
      <c r="F15" s="1495">
        <v>400000</v>
      </c>
      <c r="G15" s="1501"/>
      <c r="H15" s="1497"/>
      <c r="I15" s="1498">
        <v>0</v>
      </c>
      <c r="J15" s="1499">
        <f t="shared" si="0"/>
        <v>400000</v>
      </c>
    </row>
    <row r="16" spans="1:12" ht="18" customHeight="1">
      <c r="A16" s="2168"/>
      <c r="B16" s="2151"/>
      <c r="C16" s="48" t="s">
        <v>121</v>
      </c>
      <c r="D16" s="1500"/>
      <c r="E16" s="1494"/>
      <c r="F16" s="1495"/>
      <c r="G16" s="1501"/>
      <c r="H16" s="1497"/>
      <c r="I16" s="1498"/>
      <c r="J16" s="1499">
        <f t="shared" si="0"/>
        <v>0</v>
      </c>
    </row>
    <row r="17" spans="1:10" ht="18" customHeight="1">
      <c r="A17" s="2168"/>
      <c r="B17" s="2151"/>
      <c r="C17" s="48" t="s">
        <v>122</v>
      </c>
      <c r="D17" s="1500">
        <v>265060.75</v>
      </c>
      <c r="E17" s="1494">
        <f>D17</f>
        <v>265060.75</v>
      </c>
      <c r="F17" s="1495">
        <v>265060.75</v>
      </c>
      <c r="G17" s="1501"/>
      <c r="H17" s="1497"/>
      <c r="I17" s="1498">
        <v>0</v>
      </c>
      <c r="J17" s="1499">
        <f t="shared" si="0"/>
        <v>265060.75</v>
      </c>
    </row>
    <row r="18" spans="1:10" ht="18" customHeight="1">
      <c r="A18" s="2168"/>
      <c r="B18" s="2151"/>
      <c r="C18" s="48" t="s">
        <v>123</v>
      </c>
      <c r="D18" s="1500"/>
      <c r="E18" s="1494"/>
      <c r="F18" s="1495"/>
      <c r="G18" s="1501"/>
      <c r="H18" s="1497"/>
      <c r="I18" s="1498"/>
      <c r="J18" s="1499">
        <f t="shared" si="0"/>
        <v>0</v>
      </c>
    </row>
    <row r="19" spans="1:10" s="28" customFormat="1" ht="18" customHeight="1">
      <c r="A19" s="2168"/>
      <c r="B19" s="2151"/>
      <c r="C19" s="48" t="s">
        <v>124</v>
      </c>
      <c r="D19" s="1493"/>
      <c r="E19" s="1494">
        <v>280000</v>
      </c>
      <c r="F19" s="1495">
        <v>280000</v>
      </c>
      <c r="G19" s="1501"/>
      <c r="H19" s="1497"/>
      <c r="I19" s="1498">
        <v>0</v>
      </c>
      <c r="J19" s="1499">
        <f t="shared" si="0"/>
        <v>280000</v>
      </c>
    </row>
    <row r="20" spans="1:10" s="28" customFormat="1" ht="18" customHeight="1">
      <c r="A20" s="2168"/>
      <c r="B20" s="2151"/>
      <c r="C20" s="48" t="s">
        <v>125</v>
      </c>
      <c r="D20" s="1493"/>
      <c r="E20" s="1494">
        <v>20000</v>
      </c>
      <c r="F20" s="1495">
        <v>20000</v>
      </c>
      <c r="G20" s="1501"/>
      <c r="H20" s="1497"/>
      <c r="I20" s="1498">
        <v>0</v>
      </c>
      <c r="J20" s="1499">
        <f t="shared" si="0"/>
        <v>20000</v>
      </c>
    </row>
    <row r="21" spans="1:10" s="28" customFormat="1" ht="18" customHeight="1">
      <c r="A21" s="2168"/>
      <c r="B21" s="2151"/>
      <c r="C21" s="48" t="s">
        <v>126</v>
      </c>
      <c r="D21" s="1493"/>
      <c r="E21" s="1494"/>
      <c r="F21" s="1495"/>
      <c r="G21" s="1501"/>
      <c r="H21" s="1497"/>
      <c r="I21" s="1498"/>
      <c r="J21" s="1499">
        <f t="shared" si="0"/>
        <v>0</v>
      </c>
    </row>
    <row r="22" spans="1:10" s="28" customFormat="1" ht="18" customHeight="1" thickBot="1">
      <c r="A22" s="2169"/>
      <c r="B22" s="2152"/>
      <c r="C22" s="49" t="s">
        <v>127</v>
      </c>
      <c r="D22" s="1493">
        <v>60000</v>
      </c>
      <c r="E22" s="1494">
        <f>D22</f>
        <v>60000</v>
      </c>
      <c r="F22" s="1495">
        <v>60000</v>
      </c>
      <c r="G22" s="1501"/>
      <c r="H22" s="1497"/>
      <c r="I22" s="1498">
        <v>0</v>
      </c>
      <c r="J22" s="1499">
        <f t="shared" si="0"/>
        <v>60000</v>
      </c>
    </row>
    <row r="23" spans="1:10" s="28" customFormat="1" ht="22.5" customHeight="1" thickBot="1">
      <c r="A23" s="2153" t="s">
        <v>10</v>
      </c>
      <c r="B23" s="2154"/>
      <c r="C23" s="2155"/>
      <c r="D23" s="1502">
        <f>SUM(D6:D22)</f>
        <v>16100243.000000002</v>
      </c>
      <c r="E23" s="1503">
        <f t="shared" ref="E23:J23" si="1">SUM(E6:E22)</f>
        <v>16100243</v>
      </c>
      <c r="F23" s="1503">
        <f>SUM(F6:F22)</f>
        <v>16100243</v>
      </c>
      <c r="G23" s="1503">
        <f t="shared" si="1"/>
        <v>28511.71</v>
      </c>
      <c r="H23" s="1503">
        <f t="shared" si="1"/>
        <v>8680447.6900000013</v>
      </c>
      <c r="I23" s="1503">
        <f t="shared" si="1"/>
        <v>2998478.42</v>
      </c>
      <c r="J23" s="1504">
        <f t="shared" si="1"/>
        <v>13130276.290000001</v>
      </c>
    </row>
    <row r="24" spans="1:10">
      <c r="C24" s="29"/>
      <c r="E24" s="28"/>
      <c r="J24" s="28"/>
    </row>
    <row r="25" spans="1:10" s="168" customFormat="1" ht="14.25" customHeight="1">
      <c r="A25" s="2156" t="s">
        <v>128</v>
      </c>
      <c r="B25" s="2156"/>
      <c r="C25" s="2156"/>
      <c r="D25" s="2156"/>
      <c r="E25" s="2156"/>
      <c r="F25" s="2156"/>
      <c r="G25" s="2156"/>
      <c r="H25" s="2156"/>
      <c r="I25" s="2156"/>
      <c r="J25" s="2156"/>
    </row>
    <row r="26" spans="1:10" s="168" customFormat="1" ht="29.25" customHeight="1">
      <c r="A26" s="2157" t="s">
        <v>129</v>
      </c>
      <c r="B26" s="2157"/>
      <c r="C26" s="2157"/>
      <c r="D26" s="2157"/>
      <c r="E26" s="2157"/>
      <c r="F26" s="2157"/>
      <c r="G26" s="2157"/>
      <c r="H26" s="2157"/>
      <c r="I26" s="2157"/>
      <c r="J26" s="2157"/>
    </row>
    <row r="27" spans="1:10" s="168" customFormat="1" ht="17.25" customHeight="1">
      <c r="A27" s="2158" t="s">
        <v>130</v>
      </c>
      <c r="B27" s="2158"/>
      <c r="C27" s="2158"/>
      <c r="D27" s="2158"/>
      <c r="E27" s="2158"/>
      <c r="F27" s="2158"/>
      <c r="G27" s="2158"/>
      <c r="H27" s="2158"/>
      <c r="I27" s="2158"/>
      <c r="J27" s="2158"/>
    </row>
    <row r="28" spans="1:10" s="168" customFormat="1" ht="17.25" customHeight="1">
      <c r="A28" s="2147" t="s">
        <v>131</v>
      </c>
      <c r="B28" s="2148"/>
      <c r="C28" s="2148"/>
      <c r="D28" s="2148"/>
      <c r="E28" s="2148"/>
      <c r="F28" s="2148"/>
      <c r="G28" s="2148"/>
      <c r="H28" s="2148"/>
      <c r="I28" s="2148"/>
      <c r="J28" s="2148"/>
    </row>
    <row r="29" spans="1:10" s="168" customFormat="1" ht="17.25" customHeight="1">
      <c r="A29" s="2163" t="s">
        <v>132</v>
      </c>
      <c r="B29" s="2164"/>
      <c r="C29" s="2164"/>
      <c r="D29" s="2164"/>
      <c r="E29" s="2164"/>
      <c r="F29" s="2164"/>
      <c r="G29" s="2164"/>
      <c r="H29" s="2164"/>
      <c r="I29" s="2164"/>
      <c r="J29" s="2165"/>
    </row>
    <row r="30" spans="1:10" s="168" customFormat="1" ht="16.5" customHeight="1">
      <c r="A30" s="2159" t="s">
        <v>133</v>
      </c>
      <c r="B30" s="2160"/>
      <c r="C30" s="2160"/>
      <c r="D30" s="2160"/>
      <c r="E30" s="2160"/>
      <c r="F30" s="2160"/>
      <c r="G30" s="2160"/>
      <c r="H30" s="2160"/>
      <c r="I30" s="2160"/>
      <c r="J30" s="2160"/>
    </row>
    <row r="31" spans="1:10" s="168" customFormat="1" ht="19.5" customHeight="1">
      <c r="A31" s="2144" t="s">
        <v>134</v>
      </c>
      <c r="B31" s="2144"/>
      <c r="C31" s="2144"/>
      <c r="D31" s="2144"/>
      <c r="E31" s="2144"/>
      <c r="F31" s="2144"/>
      <c r="G31" s="2144"/>
      <c r="H31" s="2144"/>
      <c r="I31" s="2144"/>
      <c r="J31" s="2144"/>
    </row>
    <row r="32" spans="1:10" s="168" customFormat="1" ht="43.5" customHeight="1">
      <c r="A32" s="2150" t="s">
        <v>135</v>
      </c>
      <c r="B32" s="2150"/>
      <c r="C32" s="2150"/>
      <c r="D32" s="2150"/>
      <c r="E32" s="2150"/>
      <c r="F32" s="2150"/>
      <c r="G32" s="2150"/>
      <c r="H32" s="2150"/>
      <c r="I32" s="2150"/>
      <c r="J32" s="2150"/>
    </row>
    <row r="33" spans="1:10" s="168" customFormat="1" ht="41.25" customHeight="1">
      <c r="A33" s="2149" t="s">
        <v>136</v>
      </c>
      <c r="B33" s="2150"/>
      <c r="C33" s="2150"/>
      <c r="D33" s="2150"/>
      <c r="E33" s="2150"/>
      <c r="F33" s="2150"/>
      <c r="G33" s="2150"/>
      <c r="H33" s="2150"/>
      <c r="I33" s="2150"/>
      <c r="J33" s="2150"/>
    </row>
  </sheetData>
  <protectedRanges>
    <protectedRange sqref="H6:H22 E6:E19 J6:J22" name="Aralık1"/>
    <protectedRange sqref="E20:E22" name="Aralık1_3"/>
    <protectedRange sqref="D6:D19" name="Aralık1_2"/>
    <protectedRange sqref="D20:D22" name="Aralık1_3_2"/>
  </protectedRanges>
  <mergeCells count="21">
    <mergeCell ref="A2:J2"/>
    <mergeCell ref="A3:J3"/>
    <mergeCell ref="A4:A22"/>
    <mergeCell ref="B4:C5"/>
    <mergeCell ref="B6:C6"/>
    <mergeCell ref="B8:C8"/>
    <mergeCell ref="B7:C7"/>
    <mergeCell ref="B9:C9"/>
    <mergeCell ref="A31:J31"/>
    <mergeCell ref="B10:C10"/>
    <mergeCell ref="A28:J28"/>
    <mergeCell ref="A33:J33"/>
    <mergeCell ref="B12:B22"/>
    <mergeCell ref="A23:C23"/>
    <mergeCell ref="A25:J25"/>
    <mergeCell ref="A26:J26"/>
    <mergeCell ref="A27:J27"/>
    <mergeCell ref="A32:J32"/>
    <mergeCell ref="A30:J30"/>
    <mergeCell ref="B11:C11"/>
    <mergeCell ref="A29:J29"/>
  </mergeCells>
  <pageMargins left="0.19685039370078741" right="0.19685039370078741" top="0.74803149606299213" bottom="0.74803149606299213" header="0.31496062992125984" footer="0.31496062992125984"/>
  <pageSetup paperSize="9" scale="6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33"/>
  <sheetViews>
    <sheetView workbookViewId="0">
      <selection activeCell="K10" sqref="K10"/>
    </sheetView>
  </sheetViews>
  <sheetFormatPr defaultRowHeight="12.75"/>
  <cols>
    <col min="1" max="1" width="16.140625" style="29" customWidth="1"/>
    <col min="2" max="2" width="5.85546875" style="29" customWidth="1"/>
    <col min="3" max="3" width="26.85546875" style="28" customWidth="1"/>
    <col min="4" max="4" width="15.5703125" style="28" customWidth="1"/>
    <col min="5" max="6" width="15.5703125" style="31" customWidth="1"/>
    <col min="7" max="7" width="13.7109375" style="31" customWidth="1"/>
    <col min="8" max="9" width="15.5703125" style="31" customWidth="1"/>
    <col min="10" max="10" width="16.28515625" style="31" customWidth="1"/>
    <col min="11" max="11" width="19.5703125" style="31" customWidth="1"/>
    <col min="12" max="12" width="13" style="31" customWidth="1"/>
    <col min="13" max="13" width="11.85546875" style="31" customWidth="1"/>
    <col min="14" max="14" width="12.5703125" style="31" customWidth="1"/>
    <col min="15" max="15" width="12.28515625" style="31" customWidth="1"/>
    <col min="16" max="16" width="12.140625" style="31" customWidth="1"/>
    <col min="17" max="17" width="13.5703125" style="28" customWidth="1"/>
    <col min="18" max="18" width="12" style="28" customWidth="1"/>
    <col min="19" max="19" width="14" style="28" customWidth="1"/>
    <col min="20" max="20" width="20.42578125" style="28" customWidth="1"/>
    <col min="21" max="21" width="14.28515625" style="28" customWidth="1"/>
    <col min="22" max="29" width="9.140625" style="28"/>
    <col min="30" max="16384" width="9.140625" style="29"/>
  </cols>
  <sheetData>
    <row r="1" spans="1:30" ht="10.5" customHeight="1">
      <c r="A1" s="627"/>
      <c r="B1" s="627"/>
    </row>
    <row r="2" spans="1:30" ht="21.75" customHeight="1">
      <c r="A2" s="2166" t="s">
        <v>1645</v>
      </c>
      <c r="B2" s="2166"/>
      <c r="C2" s="2166"/>
      <c r="D2" s="2166"/>
      <c r="E2" s="2166"/>
      <c r="F2" s="2166"/>
      <c r="G2" s="2166"/>
      <c r="H2" s="2166"/>
      <c r="I2" s="2166"/>
      <c r="J2" s="2166"/>
      <c r="K2" s="35"/>
      <c r="L2" s="35"/>
      <c r="M2" s="36"/>
      <c r="N2" s="36"/>
      <c r="O2" s="36"/>
    </row>
    <row r="3" spans="1:30" ht="21.75" customHeight="1" thickBot="1">
      <c r="A3" s="2587" t="s">
        <v>1646</v>
      </c>
      <c r="B3" s="2587"/>
      <c r="C3" s="2587"/>
      <c r="D3" s="2587"/>
      <c r="E3" s="2587"/>
      <c r="F3" s="2587"/>
      <c r="G3" s="2587"/>
      <c r="H3" s="2587"/>
      <c r="I3" s="2587"/>
      <c r="J3" s="2587"/>
      <c r="K3" s="35"/>
      <c r="L3" s="35"/>
      <c r="M3" s="36"/>
      <c r="N3" s="36"/>
      <c r="O3" s="36"/>
    </row>
    <row r="4" spans="1:30" s="40" customFormat="1" ht="51" customHeight="1">
      <c r="A4" s="2168" t="s">
        <v>103</v>
      </c>
      <c r="B4" s="2170" t="s">
        <v>33</v>
      </c>
      <c r="C4" s="2171"/>
      <c r="D4" s="780" t="s">
        <v>104</v>
      </c>
      <c r="E4" s="781" t="s">
        <v>105</v>
      </c>
      <c r="F4" s="782" t="s">
        <v>106</v>
      </c>
      <c r="G4" s="783" t="s">
        <v>107</v>
      </c>
      <c r="H4" s="784" t="s">
        <v>108</v>
      </c>
      <c r="I4" s="785" t="s">
        <v>109</v>
      </c>
      <c r="J4" s="786" t="s">
        <v>110</v>
      </c>
      <c r="K4" s="37"/>
      <c r="L4" s="37"/>
      <c r="M4" s="38"/>
      <c r="N4" s="37"/>
      <c r="O4" s="37"/>
      <c r="P4" s="37"/>
      <c r="Q4" s="38"/>
      <c r="R4" s="39"/>
      <c r="S4" s="39"/>
      <c r="T4" s="39"/>
      <c r="U4" s="39"/>
      <c r="V4" s="39"/>
      <c r="W4" s="39"/>
      <c r="X4" s="39"/>
      <c r="Y4" s="39"/>
      <c r="Z4" s="39"/>
      <c r="AA4" s="39"/>
      <c r="AB4" s="39"/>
      <c r="AC4" s="39"/>
      <c r="AD4" s="39"/>
    </row>
    <row r="5" spans="1:30" s="40" customFormat="1" ht="19.5" customHeight="1" thickBot="1">
      <c r="A5" s="2168"/>
      <c r="B5" s="2172"/>
      <c r="C5" s="2173"/>
      <c r="D5" s="56" t="s">
        <v>11</v>
      </c>
      <c r="E5" s="57" t="s">
        <v>12</v>
      </c>
      <c r="F5" s="193" t="s">
        <v>13</v>
      </c>
      <c r="G5" s="194" t="s">
        <v>14</v>
      </c>
      <c r="H5" s="195" t="s">
        <v>111</v>
      </c>
      <c r="I5" s="596" t="s">
        <v>16</v>
      </c>
      <c r="J5" s="597" t="s">
        <v>112</v>
      </c>
      <c r="K5" s="37"/>
      <c r="L5" s="37"/>
      <c r="M5" s="38"/>
      <c r="N5" s="37"/>
      <c r="O5" s="37"/>
      <c r="P5" s="37"/>
      <c r="Q5" s="38"/>
      <c r="R5" s="39"/>
      <c r="S5" s="39"/>
      <c r="T5" s="39"/>
      <c r="U5" s="39"/>
      <c r="V5" s="39"/>
      <c r="W5" s="39"/>
      <c r="X5" s="39"/>
      <c r="Y5" s="39"/>
      <c r="Z5" s="39"/>
      <c r="AA5" s="39"/>
      <c r="AB5" s="39"/>
      <c r="AC5" s="39"/>
      <c r="AD5" s="39"/>
    </row>
    <row r="6" spans="1:30" ht="18" customHeight="1">
      <c r="A6" s="2168"/>
      <c r="B6" s="2174" t="s">
        <v>113</v>
      </c>
      <c r="C6" s="2175"/>
      <c r="D6" s="723">
        <v>983796.95</v>
      </c>
      <c r="E6" s="724">
        <f>'2014 İÇMESUYU '!I69-G6</f>
        <v>1015328.5091409269</v>
      </c>
      <c r="F6" s="725">
        <v>1015328.5091409269</v>
      </c>
      <c r="G6" s="1080">
        <f>37497.06*D6/(D$6+D$7)</f>
        <v>3872.8108590731408</v>
      </c>
      <c r="H6" s="726">
        <f>'2014 İÇMESUYU '!J69</f>
        <v>1127321.32</v>
      </c>
      <c r="I6" s="727">
        <f>'2014 İÇMESUYU '!K69</f>
        <v>1019201.3200000001</v>
      </c>
      <c r="J6" s="728">
        <f>E6+G6-I6</f>
        <v>0</v>
      </c>
      <c r="K6" s="43"/>
      <c r="N6" s="41"/>
      <c r="O6" s="41"/>
      <c r="P6" s="41"/>
      <c r="Q6" s="41"/>
      <c r="R6" s="41"/>
      <c r="S6" s="41"/>
      <c r="T6" s="41"/>
      <c r="U6" s="41"/>
    </row>
    <row r="7" spans="1:30" ht="18" customHeight="1">
      <c r="A7" s="2168"/>
      <c r="B7" s="2145" t="s">
        <v>4</v>
      </c>
      <c r="C7" s="2176"/>
      <c r="D7" s="729">
        <v>8541453.4700000007</v>
      </c>
      <c r="E7" s="730">
        <f>'2014 YOL'!K166-G7</f>
        <v>8501242.4408590738</v>
      </c>
      <c r="F7" s="731">
        <v>8501242.4408590738</v>
      </c>
      <c r="G7" s="732">
        <f>37497.06*D7/(D$6+D$7)</f>
        <v>33624.249140926862</v>
      </c>
      <c r="H7" s="733">
        <f>'2014 YOL'!L166</f>
        <v>8534866.6900000013</v>
      </c>
      <c r="I7" s="734">
        <f>'2014 YOL'!M166</f>
        <v>8514066.6900000013</v>
      </c>
      <c r="J7" s="735">
        <f>E7+G7-I7</f>
        <v>20800</v>
      </c>
      <c r="K7" s="43"/>
      <c r="M7" s="41"/>
      <c r="N7" s="41"/>
      <c r="O7" s="41"/>
      <c r="P7" s="41"/>
      <c r="Q7" s="41"/>
      <c r="R7" s="41"/>
      <c r="S7" s="41"/>
      <c r="T7" s="41"/>
      <c r="U7" s="41"/>
    </row>
    <row r="8" spans="1:30" ht="18" customHeight="1">
      <c r="A8" s="2168"/>
      <c r="B8" s="2145" t="s">
        <v>5</v>
      </c>
      <c r="C8" s="2176"/>
      <c r="D8" s="736"/>
      <c r="E8" s="730"/>
      <c r="F8" s="731"/>
      <c r="G8" s="732"/>
      <c r="H8" s="733"/>
      <c r="I8" s="734"/>
      <c r="J8" s="735"/>
      <c r="K8" s="58"/>
      <c r="M8" s="41"/>
      <c r="N8" s="41"/>
      <c r="O8" s="41"/>
      <c r="P8" s="41"/>
      <c r="Q8" s="41"/>
      <c r="R8" s="41"/>
      <c r="S8" s="41"/>
      <c r="T8" s="41"/>
      <c r="U8" s="41"/>
    </row>
    <row r="9" spans="1:30" ht="18" customHeight="1">
      <c r="A9" s="2168"/>
      <c r="B9" s="2145" t="s">
        <v>6</v>
      </c>
      <c r="C9" s="2176"/>
      <c r="D9" s="736"/>
      <c r="E9" s="730"/>
      <c r="F9" s="731"/>
      <c r="G9" s="732"/>
      <c r="H9" s="733"/>
      <c r="I9" s="734"/>
      <c r="J9" s="735"/>
      <c r="K9" s="58"/>
      <c r="M9" s="41"/>
      <c r="N9" s="41"/>
      <c r="O9" s="41"/>
      <c r="P9" s="41"/>
      <c r="Q9" s="41"/>
      <c r="R9" s="41"/>
      <c r="S9" s="41"/>
      <c r="T9" s="41"/>
      <c r="U9" s="41"/>
    </row>
    <row r="10" spans="1:30" ht="18" customHeight="1">
      <c r="A10" s="2168"/>
      <c r="B10" s="2145" t="s">
        <v>114</v>
      </c>
      <c r="C10" s="2146"/>
      <c r="D10" s="736"/>
      <c r="E10" s="730"/>
      <c r="F10" s="731"/>
      <c r="G10" s="732"/>
      <c r="H10" s="733"/>
      <c r="I10" s="734"/>
      <c r="J10" s="735"/>
      <c r="K10" s="59"/>
      <c r="M10" s="41"/>
      <c r="N10" s="41"/>
      <c r="O10" s="41"/>
      <c r="P10" s="41"/>
      <c r="Q10" s="41"/>
      <c r="R10" s="41"/>
      <c r="S10" s="41"/>
      <c r="T10" s="41"/>
      <c r="U10" s="41"/>
    </row>
    <row r="11" spans="1:30" ht="18" customHeight="1" thickBot="1">
      <c r="A11" s="2168"/>
      <c r="B11" s="2161" t="s">
        <v>115</v>
      </c>
      <c r="C11" s="2162"/>
      <c r="D11" s="736"/>
      <c r="E11" s="730"/>
      <c r="F11" s="731"/>
      <c r="G11" s="732"/>
      <c r="H11" s="733"/>
      <c r="I11" s="734"/>
      <c r="J11" s="735"/>
      <c r="K11" s="59"/>
      <c r="M11" s="41"/>
      <c r="N11" s="41"/>
      <c r="O11" s="41"/>
      <c r="P11" s="41"/>
      <c r="Q11" s="41"/>
      <c r="R11" s="41"/>
      <c r="S11" s="41"/>
      <c r="T11" s="41"/>
      <c r="U11" s="41"/>
    </row>
    <row r="12" spans="1:30" ht="18" customHeight="1">
      <c r="A12" s="2168"/>
      <c r="B12" s="2151" t="s">
        <v>116</v>
      </c>
      <c r="C12" s="196" t="s">
        <v>117</v>
      </c>
      <c r="D12" s="736">
        <v>220202.08</v>
      </c>
      <c r="E12" s="730">
        <v>220202.08</v>
      </c>
      <c r="F12" s="731">
        <v>220202.08</v>
      </c>
      <c r="G12" s="732"/>
      <c r="H12" s="733">
        <v>220202.08</v>
      </c>
      <c r="I12" s="734">
        <v>220202.08</v>
      </c>
      <c r="J12" s="735">
        <f>E12-I12</f>
        <v>0</v>
      </c>
      <c r="K12" s="59"/>
      <c r="M12" s="41"/>
      <c r="N12" s="41"/>
      <c r="O12" s="41"/>
      <c r="P12" s="41"/>
      <c r="Q12" s="41"/>
      <c r="R12" s="41"/>
      <c r="S12" s="41"/>
      <c r="T12" s="41"/>
      <c r="U12" s="41"/>
    </row>
    <row r="13" spans="1:30" ht="18" customHeight="1">
      <c r="A13" s="2168"/>
      <c r="B13" s="2151"/>
      <c r="C13" s="197" t="s">
        <v>118</v>
      </c>
      <c r="D13" s="736"/>
      <c r="E13" s="730"/>
      <c r="F13" s="731"/>
      <c r="G13" s="732"/>
      <c r="H13" s="733"/>
      <c r="I13" s="734"/>
      <c r="J13" s="735">
        <f t="shared" ref="J13:J22" si="0">E13-I13</f>
        <v>0</v>
      </c>
      <c r="K13" s="59"/>
      <c r="M13" s="41"/>
      <c r="N13" s="41"/>
      <c r="O13" s="41"/>
      <c r="P13" s="41"/>
      <c r="Q13" s="41"/>
      <c r="R13" s="41"/>
      <c r="S13" s="41"/>
      <c r="T13" s="41"/>
      <c r="U13" s="41"/>
    </row>
    <row r="14" spans="1:30" ht="18" customHeight="1">
      <c r="A14" s="2168"/>
      <c r="B14" s="2151"/>
      <c r="C14" s="48" t="s">
        <v>119</v>
      </c>
      <c r="D14" s="736">
        <v>2000000</v>
      </c>
      <c r="E14" s="730">
        <v>2000000</v>
      </c>
      <c r="F14" s="731">
        <v>2000000</v>
      </c>
      <c r="G14" s="732"/>
      <c r="H14" s="733">
        <v>2000000</v>
      </c>
      <c r="I14" s="734">
        <v>2000000</v>
      </c>
      <c r="J14" s="735">
        <f t="shared" si="0"/>
        <v>0</v>
      </c>
      <c r="K14" s="59"/>
      <c r="M14" s="41"/>
      <c r="N14" s="41"/>
      <c r="O14" s="41"/>
      <c r="P14" s="41"/>
      <c r="Q14" s="41"/>
      <c r="R14" s="41"/>
      <c r="S14" s="41"/>
      <c r="T14" s="41"/>
      <c r="U14" s="41"/>
    </row>
    <row r="15" spans="1:30" ht="18" customHeight="1">
      <c r="A15" s="2168"/>
      <c r="B15" s="2151"/>
      <c r="C15" s="48" t="s">
        <v>120</v>
      </c>
      <c r="D15" s="736">
        <v>1100000</v>
      </c>
      <c r="E15" s="730">
        <v>1141300</v>
      </c>
      <c r="F15" s="731">
        <v>1141300</v>
      </c>
      <c r="G15" s="732"/>
      <c r="H15" s="733">
        <v>1141300</v>
      </c>
      <c r="I15" s="734">
        <v>1141300</v>
      </c>
      <c r="J15" s="735">
        <f t="shared" si="0"/>
        <v>0</v>
      </c>
      <c r="K15" s="59"/>
      <c r="M15" s="41"/>
      <c r="N15" s="41"/>
      <c r="O15" s="41"/>
      <c r="P15" s="41"/>
      <c r="Q15" s="41"/>
      <c r="R15" s="41"/>
      <c r="S15" s="41"/>
      <c r="T15" s="41"/>
      <c r="U15" s="41"/>
    </row>
    <row r="16" spans="1:30" ht="18" customHeight="1">
      <c r="A16" s="2168"/>
      <c r="B16" s="2151"/>
      <c r="C16" s="48" t="s">
        <v>121</v>
      </c>
      <c r="D16" s="736"/>
      <c r="E16" s="730">
        <v>8679.4699999999993</v>
      </c>
      <c r="F16" s="731">
        <v>8679.4699999999993</v>
      </c>
      <c r="G16" s="732"/>
      <c r="H16" s="733">
        <v>8679.4699999999993</v>
      </c>
      <c r="I16" s="734">
        <v>8679.4699999999993</v>
      </c>
      <c r="J16" s="735">
        <f t="shared" si="0"/>
        <v>0</v>
      </c>
      <c r="K16" s="59"/>
      <c r="M16" s="41"/>
      <c r="N16" s="41"/>
      <c r="O16" s="41"/>
      <c r="P16" s="41"/>
      <c r="Q16" s="41"/>
      <c r="R16" s="41"/>
      <c r="S16" s="41"/>
      <c r="T16" s="41"/>
      <c r="U16" s="41"/>
    </row>
    <row r="17" spans="1:32" ht="18" customHeight="1">
      <c r="A17" s="2168"/>
      <c r="B17" s="2151"/>
      <c r="C17" s="48" t="s">
        <v>122</v>
      </c>
      <c r="D17" s="736">
        <v>76622.5</v>
      </c>
      <c r="E17" s="730">
        <v>35322.5</v>
      </c>
      <c r="F17" s="731">
        <v>35322.5</v>
      </c>
      <c r="G17" s="732"/>
      <c r="H17" s="733">
        <v>10400</v>
      </c>
      <c r="I17" s="734">
        <v>10400</v>
      </c>
      <c r="J17" s="735">
        <f t="shared" si="0"/>
        <v>24922.5</v>
      </c>
      <c r="K17" s="1011"/>
      <c r="M17" s="41"/>
      <c r="N17" s="41"/>
      <c r="O17" s="41"/>
      <c r="P17" s="41"/>
      <c r="Q17" s="41"/>
      <c r="R17" s="41"/>
      <c r="S17" s="41"/>
      <c r="T17" s="41"/>
      <c r="U17" s="41"/>
    </row>
    <row r="18" spans="1:32" ht="18" customHeight="1">
      <c r="A18" s="2168"/>
      <c r="B18" s="2151"/>
      <c r="C18" s="48" t="s">
        <v>123</v>
      </c>
      <c r="D18" s="736"/>
      <c r="E18" s="730"/>
      <c r="F18" s="731"/>
      <c r="G18" s="732"/>
      <c r="H18" s="733"/>
      <c r="I18" s="734"/>
      <c r="J18" s="735">
        <f t="shared" si="0"/>
        <v>0</v>
      </c>
      <c r="K18" s="59"/>
      <c r="M18" s="41"/>
      <c r="N18" s="41"/>
      <c r="O18" s="41"/>
      <c r="P18" s="41"/>
      <c r="Q18" s="41"/>
      <c r="R18" s="41"/>
      <c r="S18" s="41"/>
      <c r="T18" s="41"/>
      <c r="U18" s="41"/>
    </row>
    <row r="19" spans="1:32" s="28" customFormat="1" ht="18" customHeight="1">
      <c r="A19" s="2168"/>
      <c r="B19" s="2151"/>
      <c r="C19" s="48" t="s">
        <v>124</v>
      </c>
      <c r="D19" s="729">
        <v>800000</v>
      </c>
      <c r="E19" s="730">
        <v>800000</v>
      </c>
      <c r="F19" s="731">
        <v>800000</v>
      </c>
      <c r="G19" s="732"/>
      <c r="H19" s="733">
        <v>800000</v>
      </c>
      <c r="I19" s="734">
        <v>800000</v>
      </c>
      <c r="J19" s="735">
        <f t="shared" si="0"/>
        <v>0</v>
      </c>
      <c r="K19" s="43"/>
      <c r="L19" s="31"/>
      <c r="M19" s="41"/>
      <c r="N19" s="41"/>
      <c r="O19" s="41"/>
      <c r="P19" s="41"/>
      <c r="Q19" s="41"/>
      <c r="R19" s="41"/>
      <c r="S19" s="41"/>
      <c r="T19" s="41"/>
      <c r="U19" s="41"/>
      <c r="AD19" s="29"/>
      <c r="AE19" s="29"/>
      <c r="AF19" s="29"/>
    </row>
    <row r="20" spans="1:32" s="28" customFormat="1" ht="18" customHeight="1">
      <c r="A20" s="2168"/>
      <c r="B20" s="2151"/>
      <c r="C20" s="48" t="s">
        <v>125</v>
      </c>
      <c r="D20" s="729">
        <v>200000</v>
      </c>
      <c r="E20" s="730">
        <v>200000</v>
      </c>
      <c r="F20" s="731">
        <v>200000</v>
      </c>
      <c r="G20" s="732"/>
      <c r="H20" s="733">
        <v>200000</v>
      </c>
      <c r="I20" s="734">
        <v>200000</v>
      </c>
      <c r="J20" s="735">
        <f t="shared" si="0"/>
        <v>0</v>
      </c>
      <c r="K20" s="43"/>
      <c r="L20" s="31"/>
      <c r="M20" s="41"/>
      <c r="N20" s="41"/>
      <c r="O20" s="41"/>
      <c r="P20" s="41"/>
      <c r="Q20" s="41"/>
      <c r="R20" s="41"/>
      <c r="S20" s="41"/>
      <c r="T20" s="41"/>
      <c r="U20" s="41"/>
      <c r="AD20" s="29"/>
      <c r="AE20" s="29"/>
      <c r="AF20" s="29"/>
    </row>
    <row r="21" spans="1:32" s="28" customFormat="1" ht="18" customHeight="1">
      <c r="A21" s="2168"/>
      <c r="B21" s="2151"/>
      <c r="C21" s="48" t="s">
        <v>126</v>
      </c>
      <c r="D21" s="729"/>
      <c r="E21" s="730"/>
      <c r="F21" s="731"/>
      <c r="G21" s="732"/>
      <c r="H21" s="733"/>
      <c r="I21" s="734"/>
      <c r="J21" s="735">
        <f t="shared" si="0"/>
        <v>0</v>
      </c>
      <c r="K21" s="43"/>
      <c r="L21" s="31"/>
      <c r="M21" s="41"/>
      <c r="N21" s="41"/>
      <c r="O21" s="41"/>
      <c r="P21" s="41"/>
      <c r="Q21" s="41"/>
      <c r="R21" s="41"/>
      <c r="S21" s="41"/>
      <c r="T21" s="41"/>
      <c r="U21" s="41"/>
      <c r="AD21" s="29"/>
      <c r="AE21" s="29"/>
      <c r="AF21" s="29"/>
    </row>
    <row r="22" spans="1:32" s="28" customFormat="1" ht="18" customHeight="1" thickBot="1">
      <c r="A22" s="2169"/>
      <c r="B22" s="2152"/>
      <c r="C22" s="49" t="s">
        <v>127</v>
      </c>
      <c r="D22" s="729"/>
      <c r="E22" s="730"/>
      <c r="F22" s="731"/>
      <c r="G22" s="732"/>
      <c r="H22" s="733"/>
      <c r="I22" s="734"/>
      <c r="J22" s="735">
        <f t="shared" si="0"/>
        <v>0</v>
      </c>
      <c r="K22" s="43"/>
      <c r="L22" s="31"/>
      <c r="M22" s="41"/>
      <c r="N22" s="41"/>
      <c r="O22" s="41"/>
      <c r="P22" s="41"/>
      <c r="Q22" s="41"/>
      <c r="R22" s="41"/>
      <c r="S22" s="41"/>
      <c r="T22" s="41"/>
      <c r="U22" s="41"/>
      <c r="AD22" s="29"/>
      <c r="AE22" s="29"/>
      <c r="AF22" s="29"/>
    </row>
    <row r="23" spans="1:32" s="28" customFormat="1" ht="22.5" customHeight="1" thickBot="1">
      <c r="A23" s="2153" t="s">
        <v>10</v>
      </c>
      <c r="B23" s="2154"/>
      <c r="C23" s="2155"/>
      <c r="D23" s="922">
        <f>SUM(D6:D22)</f>
        <v>13922075</v>
      </c>
      <c r="E23" s="737">
        <f t="shared" ref="E23:J23" si="1">SUM(E6:E22)</f>
        <v>13922075.000000002</v>
      </c>
      <c r="F23" s="737">
        <f t="shared" si="1"/>
        <v>13922075.000000002</v>
      </c>
      <c r="G23" s="737">
        <f t="shared" si="1"/>
        <v>37497.060000000005</v>
      </c>
      <c r="H23" s="737">
        <f t="shared" si="1"/>
        <v>14042769.560000002</v>
      </c>
      <c r="I23" s="737">
        <f t="shared" si="1"/>
        <v>13913849.560000002</v>
      </c>
      <c r="J23" s="738">
        <f t="shared" si="1"/>
        <v>45722.5</v>
      </c>
      <c r="K23" s="31"/>
      <c r="L23" s="31"/>
      <c r="M23" s="31"/>
      <c r="N23" s="31"/>
      <c r="O23" s="31"/>
      <c r="P23" s="31"/>
      <c r="AD23" s="29"/>
      <c r="AE23" s="29"/>
      <c r="AF23" s="29"/>
    </row>
    <row r="24" spans="1:32">
      <c r="C24" s="29"/>
      <c r="E24" s="28"/>
      <c r="J24" s="28"/>
      <c r="K24" s="28"/>
      <c r="L24" s="28"/>
      <c r="M24" s="28"/>
      <c r="N24" s="28"/>
      <c r="O24" s="28"/>
      <c r="P24" s="28"/>
      <c r="V24" s="29"/>
      <c r="W24" s="29"/>
      <c r="X24" s="29"/>
      <c r="Y24" s="29"/>
      <c r="Z24" s="29"/>
      <c r="AA24" s="29"/>
      <c r="AB24" s="29"/>
      <c r="AC24" s="29"/>
    </row>
    <row r="25" spans="1:32" s="168" customFormat="1" ht="14.25" customHeight="1">
      <c r="A25" s="2156" t="s">
        <v>128</v>
      </c>
      <c r="B25" s="2156"/>
      <c r="C25" s="2156"/>
      <c r="D25" s="2156"/>
      <c r="E25" s="2156"/>
      <c r="F25" s="2156"/>
      <c r="G25" s="2156"/>
      <c r="H25" s="2156"/>
      <c r="I25" s="2156"/>
      <c r="J25" s="2156"/>
      <c r="K25" s="44"/>
      <c r="L25" s="44"/>
      <c r="M25" s="44"/>
      <c r="N25" s="44"/>
      <c r="O25" s="44"/>
      <c r="P25" s="44"/>
      <c r="Q25" s="167"/>
      <c r="R25" s="167"/>
      <c r="S25" s="167"/>
      <c r="T25" s="167"/>
      <c r="U25" s="167"/>
      <c r="V25" s="167"/>
      <c r="W25" s="167"/>
      <c r="X25" s="167"/>
      <c r="Y25" s="167"/>
      <c r="Z25" s="167"/>
      <c r="AA25" s="167"/>
      <c r="AB25" s="167"/>
      <c r="AC25" s="167"/>
    </row>
    <row r="26" spans="1:32" s="168" customFormat="1" ht="29.25" customHeight="1">
      <c r="A26" s="2157" t="s">
        <v>129</v>
      </c>
      <c r="B26" s="2157"/>
      <c r="C26" s="2157"/>
      <c r="D26" s="2157"/>
      <c r="E26" s="2157"/>
      <c r="F26" s="2157"/>
      <c r="G26" s="2157"/>
      <c r="H26" s="2157"/>
      <c r="I26" s="2157"/>
      <c r="J26" s="2157"/>
      <c r="K26" s="44"/>
      <c r="L26" s="44"/>
      <c r="M26" s="44"/>
      <c r="N26" s="44"/>
      <c r="O26" s="44"/>
      <c r="P26" s="44"/>
      <c r="Q26" s="167"/>
      <c r="R26" s="167"/>
      <c r="S26" s="167"/>
      <c r="T26" s="167"/>
      <c r="U26" s="167"/>
      <c r="V26" s="167"/>
      <c r="W26" s="167"/>
      <c r="X26" s="167"/>
      <c r="Y26" s="167"/>
      <c r="Z26" s="167"/>
      <c r="AA26" s="167"/>
      <c r="AB26" s="167"/>
      <c r="AC26" s="167"/>
    </row>
    <row r="27" spans="1:32" s="168" customFormat="1" ht="17.25" customHeight="1">
      <c r="A27" s="2158" t="s">
        <v>130</v>
      </c>
      <c r="B27" s="2158"/>
      <c r="C27" s="2158"/>
      <c r="D27" s="2158"/>
      <c r="E27" s="2158"/>
      <c r="F27" s="2158"/>
      <c r="G27" s="2158"/>
      <c r="H27" s="2158"/>
      <c r="I27" s="2158"/>
      <c r="J27" s="2158"/>
      <c r="K27" s="44"/>
      <c r="L27" s="44"/>
      <c r="M27" s="44"/>
      <c r="N27" s="44"/>
      <c r="O27" s="44"/>
      <c r="P27" s="44"/>
      <c r="Q27" s="167"/>
      <c r="R27" s="167"/>
      <c r="S27" s="167"/>
      <c r="T27" s="167"/>
      <c r="U27" s="167"/>
      <c r="V27" s="167"/>
      <c r="W27" s="167"/>
      <c r="X27" s="167"/>
      <c r="Y27" s="167"/>
      <c r="Z27" s="167"/>
      <c r="AA27" s="167"/>
      <c r="AB27" s="167"/>
      <c r="AC27" s="167"/>
    </row>
    <row r="28" spans="1:32" s="168" customFormat="1" ht="17.25" customHeight="1">
      <c r="A28" s="2147" t="s">
        <v>131</v>
      </c>
      <c r="B28" s="2148"/>
      <c r="C28" s="2148"/>
      <c r="D28" s="2148"/>
      <c r="E28" s="2148"/>
      <c r="F28" s="2148"/>
      <c r="G28" s="2148"/>
      <c r="H28" s="2148"/>
      <c r="I28" s="2148"/>
      <c r="J28" s="2148"/>
      <c r="K28" s="44"/>
      <c r="L28" s="44"/>
      <c r="M28" s="44"/>
      <c r="N28" s="44"/>
      <c r="O28" s="44"/>
      <c r="P28" s="44"/>
      <c r="Q28" s="167"/>
      <c r="R28" s="167"/>
      <c r="S28" s="167"/>
      <c r="T28" s="167"/>
      <c r="U28" s="167"/>
      <c r="V28" s="167"/>
      <c r="W28" s="167"/>
      <c r="X28" s="167"/>
      <c r="Y28" s="167"/>
      <c r="Z28" s="167"/>
      <c r="AA28" s="167"/>
      <c r="AB28" s="167"/>
      <c r="AC28" s="167"/>
    </row>
    <row r="29" spans="1:32" s="168" customFormat="1" ht="17.25" customHeight="1">
      <c r="A29" s="2163" t="s">
        <v>132</v>
      </c>
      <c r="B29" s="2164"/>
      <c r="C29" s="2164"/>
      <c r="D29" s="2164"/>
      <c r="E29" s="2164"/>
      <c r="F29" s="2164"/>
      <c r="G29" s="2164"/>
      <c r="H29" s="2164"/>
      <c r="I29" s="2164"/>
      <c r="J29" s="2165"/>
      <c r="K29" s="44"/>
      <c r="L29" s="44"/>
      <c r="M29" s="44"/>
      <c r="N29" s="44"/>
      <c r="O29" s="44"/>
      <c r="P29" s="44"/>
      <c r="Q29" s="167"/>
      <c r="R29" s="167"/>
      <c r="S29" s="167"/>
      <c r="T29" s="167"/>
      <c r="U29" s="167"/>
      <c r="V29" s="167"/>
      <c r="W29" s="167"/>
      <c r="X29" s="167"/>
      <c r="Y29" s="167"/>
      <c r="Z29" s="167"/>
      <c r="AA29" s="167"/>
      <c r="AB29" s="167"/>
      <c r="AC29" s="167"/>
    </row>
    <row r="30" spans="1:32" s="168" customFormat="1" ht="16.5" customHeight="1">
      <c r="A30" s="2159" t="s">
        <v>133</v>
      </c>
      <c r="B30" s="2160"/>
      <c r="C30" s="2160"/>
      <c r="D30" s="2160"/>
      <c r="E30" s="2160"/>
      <c r="F30" s="2160"/>
      <c r="G30" s="2160"/>
      <c r="H30" s="2160"/>
      <c r="I30" s="2160"/>
      <c r="J30" s="2160"/>
      <c r="K30" s="44"/>
      <c r="L30" s="44"/>
      <c r="M30" s="44"/>
      <c r="N30" s="44"/>
      <c r="O30" s="44"/>
      <c r="P30" s="44"/>
      <c r="Q30" s="167"/>
      <c r="R30" s="167"/>
      <c r="S30" s="167"/>
      <c r="T30" s="167"/>
      <c r="U30" s="167"/>
      <c r="V30" s="167"/>
      <c r="W30" s="167"/>
      <c r="X30" s="167"/>
      <c r="Y30" s="167"/>
      <c r="Z30" s="167"/>
      <c r="AA30" s="167"/>
      <c r="AB30" s="167"/>
      <c r="AC30" s="167"/>
    </row>
    <row r="31" spans="1:32" s="168" customFormat="1" ht="19.5" customHeight="1">
      <c r="A31" s="2144" t="s">
        <v>134</v>
      </c>
      <c r="B31" s="2144"/>
      <c r="C31" s="2144"/>
      <c r="D31" s="2144"/>
      <c r="E31" s="2144"/>
      <c r="F31" s="2144"/>
      <c r="G31" s="2144"/>
      <c r="H31" s="2144"/>
      <c r="I31" s="2144"/>
      <c r="J31" s="2144"/>
      <c r="K31" s="44"/>
      <c r="L31" s="44"/>
      <c r="M31" s="44"/>
      <c r="N31" s="44"/>
      <c r="O31" s="44"/>
      <c r="P31" s="44"/>
      <c r="Q31" s="167"/>
      <c r="R31" s="167"/>
      <c r="S31" s="167"/>
      <c r="T31" s="167"/>
      <c r="U31" s="167"/>
      <c r="V31" s="167"/>
      <c r="W31" s="167"/>
      <c r="X31" s="167"/>
      <c r="Y31" s="167"/>
      <c r="Z31" s="167"/>
      <c r="AA31" s="167"/>
      <c r="AB31" s="167"/>
      <c r="AC31" s="167"/>
    </row>
    <row r="32" spans="1:32" s="168" customFormat="1" ht="43.5" customHeight="1">
      <c r="A32" s="2150" t="s">
        <v>135</v>
      </c>
      <c r="B32" s="2150"/>
      <c r="C32" s="2150"/>
      <c r="D32" s="2150"/>
      <c r="E32" s="2150"/>
      <c r="F32" s="2150"/>
      <c r="G32" s="2150"/>
      <c r="H32" s="2150"/>
      <c r="I32" s="2150"/>
      <c r="J32" s="2150"/>
      <c r="K32" s="44"/>
      <c r="L32" s="44"/>
      <c r="M32" s="44"/>
      <c r="N32" s="44"/>
      <c r="O32" s="44"/>
      <c r="P32" s="44"/>
      <c r="Q32" s="167"/>
      <c r="R32" s="167"/>
      <c r="S32" s="167"/>
      <c r="T32" s="167"/>
      <c r="U32" s="167"/>
      <c r="V32" s="167"/>
      <c r="W32" s="167"/>
      <c r="X32" s="167"/>
      <c r="Y32" s="167"/>
      <c r="Z32" s="167"/>
      <c r="AA32" s="167"/>
      <c r="AB32" s="167"/>
      <c r="AC32" s="167"/>
    </row>
    <row r="33" spans="1:29" s="168" customFormat="1" ht="41.25" customHeight="1">
      <c r="A33" s="2149" t="s">
        <v>136</v>
      </c>
      <c r="B33" s="2150"/>
      <c r="C33" s="2150"/>
      <c r="D33" s="2150"/>
      <c r="E33" s="2150"/>
      <c r="F33" s="2150"/>
      <c r="G33" s="2150"/>
      <c r="H33" s="2150"/>
      <c r="I33" s="2150"/>
      <c r="J33" s="2150"/>
      <c r="K33" s="44"/>
      <c r="L33" s="44"/>
      <c r="M33" s="44"/>
      <c r="N33" s="44"/>
      <c r="O33" s="44"/>
      <c r="P33" s="44"/>
      <c r="Q33" s="167"/>
      <c r="R33" s="167"/>
      <c r="S33" s="167"/>
      <c r="T33" s="167"/>
      <c r="U33" s="167"/>
      <c r="V33" s="167"/>
      <c r="W33" s="167"/>
      <c r="X33" s="167"/>
      <c r="Y33" s="167"/>
      <c r="Z33" s="167"/>
      <c r="AA33" s="167"/>
      <c r="AB33" s="167"/>
      <c r="AC33" s="167"/>
    </row>
  </sheetData>
  <protectedRanges>
    <protectedRange sqref="F7:F22 E7:E19 H6:H22 E6:F6 J6:K22" name="Aralık1"/>
    <protectedRange sqref="E20:E22" name="Aralık1_3"/>
    <protectedRange sqref="D6:D19" name="Aralık1_2"/>
    <protectedRange sqref="D20:D22" name="Aralık1_3_2"/>
  </protectedRanges>
  <mergeCells count="21">
    <mergeCell ref="A2:J2"/>
    <mergeCell ref="A4:A22"/>
    <mergeCell ref="B4:C5"/>
    <mergeCell ref="B6:C6"/>
    <mergeCell ref="B7:C7"/>
    <mergeCell ref="B8:C8"/>
    <mergeCell ref="B9:C9"/>
    <mergeCell ref="A25:J25"/>
    <mergeCell ref="B11:C11"/>
    <mergeCell ref="B12:B22"/>
    <mergeCell ref="A23:C23"/>
    <mergeCell ref="A3:J3"/>
    <mergeCell ref="B10:C10"/>
    <mergeCell ref="A27:J27"/>
    <mergeCell ref="A26:J26"/>
    <mergeCell ref="A33:J33"/>
    <mergeCell ref="A28:J28"/>
    <mergeCell ref="A29:J29"/>
    <mergeCell ref="A30:J30"/>
    <mergeCell ref="A31:J31"/>
    <mergeCell ref="A32:J32"/>
  </mergeCells>
  <phoneticPr fontId="47" type="noConversion"/>
  <pageMargins left="0.19685039370078741" right="0.19685039370078741" top="0.98425196850393704" bottom="0.78740157480314965" header="0.51181102362204722" footer="0.51181102362204722"/>
  <pageSetup paperSize="9" scale="6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AH356"/>
  <sheetViews>
    <sheetView topLeftCell="E1" zoomScale="50" zoomScaleNormal="50" workbookViewId="0">
      <pane ySplit="4" topLeftCell="A161" activePane="bottomLeft" state="frozen"/>
      <selection activeCell="G7" activeCellId="1" sqref="E7 G7"/>
      <selection pane="bottomLeft" activeCell="K212" sqref="K212"/>
    </sheetView>
  </sheetViews>
  <sheetFormatPr defaultColWidth="0" defaultRowHeight="12.75"/>
  <cols>
    <col min="1" max="1" width="5.140625" style="75" customWidth="1"/>
    <col min="2" max="2" width="13.7109375" customWidth="1"/>
    <col min="3" max="3" width="14.85546875" style="75" customWidth="1"/>
    <col min="4" max="4" width="5.28515625" customWidth="1"/>
    <col min="5" max="5" width="29.140625" style="76" customWidth="1"/>
    <col min="6" max="6" width="31.7109375" style="76" customWidth="1"/>
    <col min="7" max="7" width="10.140625" customWidth="1"/>
    <col min="8" max="8" width="25.28515625" style="75" customWidth="1"/>
    <col min="9" max="9" width="26.5703125" style="75" customWidth="1"/>
    <col min="10" max="10" width="16.42578125" customWidth="1"/>
    <col min="11" max="13" width="14.7109375" style="162" customWidth="1"/>
    <col min="14" max="14" width="14.7109375" style="77" customWidth="1"/>
    <col min="15" max="15" width="6.5703125" customWidth="1"/>
    <col min="16" max="16" width="7.42578125" customWidth="1"/>
    <col min="17" max="17" width="7.28515625" style="75" customWidth="1"/>
    <col min="18" max="18" width="9.140625" style="75" customWidth="1"/>
    <col min="19" max="19" width="7.42578125" customWidth="1"/>
    <col min="20" max="20" width="8.7109375" customWidth="1"/>
    <col min="21" max="21" width="8.5703125" customWidth="1"/>
    <col min="22" max="22" width="7.140625" customWidth="1"/>
    <col min="23" max="23" width="8" customWidth="1"/>
    <col min="24" max="24" width="7.28515625" style="75" customWidth="1"/>
    <col min="25" max="25" width="6.28515625" style="75" customWidth="1"/>
    <col min="26" max="26" width="5.42578125" customWidth="1"/>
    <col min="27" max="27" width="6" customWidth="1"/>
    <col min="28" max="28" width="5" customWidth="1"/>
    <col min="29" max="29" width="5.85546875" customWidth="1"/>
    <col min="30" max="31" width="5.42578125" customWidth="1"/>
    <col min="32" max="32" width="7.28515625" customWidth="1"/>
    <col min="33" max="33" width="27.5703125" customWidth="1"/>
    <col min="34" max="34" width="3.28515625" customWidth="1"/>
  </cols>
  <sheetData>
    <row r="1" spans="1:33" ht="18">
      <c r="A1" s="2177" t="s">
        <v>1647</v>
      </c>
      <c r="B1" s="2177"/>
      <c r="C1" s="2177"/>
      <c r="D1" s="2177"/>
      <c r="E1" s="2177"/>
      <c r="F1" s="2177"/>
      <c r="G1" s="2178"/>
      <c r="H1" s="2177"/>
      <c r="I1" s="2177"/>
      <c r="J1" s="2177"/>
      <c r="K1" s="2177"/>
      <c r="L1" s="2177"/>
      <c r="M1" s="2177"/>
      <c r="N1" s="2177"/>
      <c r="O1" s="2177"/>
      <c r="P1" s="2177"/>
      <c r="Q1" s="2177"/>
      <c r="R1" s="2177"/>
      <c r="S1" s="2177"/>
      <c r="T1" s="2177"/>
      <c r="U1" s="2177"/>
      <c r="V1" s="2177"/>
      <c r="W1" s="2177"/>
      <c r="X1" s="2177"/>
      <c r="Y1" s="2177"/>
      <c r="Z1" s="2177"/>
      <c r="AA1" s="2177"/>
      <c r="AB1" s="2177"/>
      <c r="AC1" s="2177"/>
      <c r="AD1" s="2177"/>
      <c r="AE1" s="2177"/>
      <c r="AF1" s="2177"/>
      <c r="AG1" s="2177"/>
    </row>
    <row r="2" spans="1:33" ht="18.75" thickBot="1">
      <c r="A2" s="403"/>
      <c r="B2" s="404"/>
      <c r="C2" s="405"/>
      <c r="D2" s="406"/>
      <c r="E2" s="407"/>
      <c r="F2" s="2179"/>
      <c r="G2" s="2179"/>
      <c r="H2" s="2179"/>
      <c r="I2" s="2180" t="s">
        <v>1648</v>
      </c>
      <c r="J2" s="2180"/>
      <c r="K2" s="2180"/>
      <c r="L2" s="2180"/>
      <c r="M2" s="2180"/>
      <c r="N2" s="2180"/>
      <c r="O2" s="2180"/>
      <c r="P2" s="2180"/>
      <c r="Q2" s="2180"/>
      <c r="R2" s="403"/>
      <c r="S2" s="408"/>
      <c r="T2" s="408"/>
      <c r="U2" s="409"/>
      <c r="V2" s="409"/>
      <c r="W2" s="409"/>
      <c r="X2" s="403"/>
      <c r="Y2" s="403"/>
      <c r="Z2" s="410"/>
      <c r="AA2" s="411"/>
      <c r="AB2" s="403"/>
      <c r="AC2" s="410"/>
      <c r="AD2" s="403"/>
      <c r="AE2" s="409"/>
      <c r="AF2" s="403"/>
      <c r="AG2" s="409"/>
    </row>
    <row r="3" spans="1:33" ht="38.25">
      <c r="A3" s="2181" t="s">
        <v>139</v>
      </c>
      <c r="B3" s="2183" t="s">
        <v>140</v>
      </c>
      <c r="C3" s="2183" t="s">
        <v>141</v>
      </c>
      <c r="D3" s="2185" t="s">
        <v>142</v>
      </c>
      <c r="E3" s="2187" t="s">
        <v>143</v>
      </c>
      <c r="F3" s="2187"/>
      <c r="G3" s="2188" t="s">
        <v>70</v>
      </c>
      <c r="H3" s="2187" t="s">
        <v>144</v>
      </c>
      <c r="I3" s="2187" t="s">
        <v>145</v>
      </c>
      <c r="J3" s="2191" t="s">
        <v>146</v>
      </c>
      <c r="K3" s="418" t="s">
        <v>147</v>
      </c>
      <c r="L3" s="419" t="s">
        <v>148</v>
      </c>
      <c r="M3" s="419" t="s">
        <v>149</v>
      </c>
      <c r="N3" s="420" t="s">
        <v>150</v>
      </c>
      <c r="O3" s="421" t="s">
        <v>151</v>
      </c>
      <c r="P3" s="1843" t="s">
        <v>152</v>
      </c>
      <c r="Q3" s="1843" t="s">
        <v>153</v>
      </c>
      <c r="R3" s="1843" t="s">
        <v>154</v>
      </c>
      <c r="S3" s="422" t="s">
        <v>155</v>
      </c>
      <c r="T3" s="423" t="s">
        <v>156</v>
      </c>
      <c r="U3" s="1843" t="s">
        <v>157</v>
      </c>
      <c r="V3" s="1843" t="s">
        <v>158</v>
      </c>
      <c r="W3" s="1843" t="s">
        <v>159</v>
      </c>
      <c r="X3" s="2193" t="s">
        <v>160</v>
      </c>
      <c r="Y3" s="2194"/>
      <c r="Z3" s="2195" t="s">
        <v>161</v>
      </c>
      <c r="AA3" s="2196"/>
      <c r="AB3" s="2197" t="s">
        <v>2</v>
      </c>
      <c r="AC3" s="2198"/>
      <c r="AD3" s="2198"/>
      <c r="AE3" s="2198"/>
      <c r="AF3" s="2198"/>
      <c r="AG3" s="2199"/>
    </row>
    <row r="4" spans="1:33" ht="48.75" customHeight="1" thickBot="1">
      <c r="A4" s="2182"/>
      <c r="B4" s="2184"/>
      <c r="C4" s="2184"/>
      <c r="D4" s="2186"/>
      <c r="E4" s="1842" t="s">
        <v>162</v>
      </c>
      <c r="F4" s="1842" t="s">
        <v>163</v>
      </c>
      <c r="G4" s="2189"/>
      <c r="H4" s="2190"/>
      <c r="I4" s="2190"/>
      <c r="J4" s="2192"/>
      <c r="K4" s="424" t="s">
        <v>164</v>
      </c>
      <c r="L4" s="425" t="s">
        <v>165</v>
      </c>
      <c r="M4" s="425" t="s">
        <v>165</v>
      </c>
      <c r="N4" s="426" t="s">
        <v>166</v>
      </c>
      <c r="O4" s="412" t="s">
        <v>167</v>
      </c>
      <c r="P4" s="413" t="s">
        <v>167</v>
      </c>
      <c r="Q4" s="413" t="s">
        <v>167</v>
      </c>
      <c r="R4" s="413" t="s">
        <v>167</v>
      </c>
      <c r="S4" s="575" t="s">
        <v>167</v>
      </c>
      <c r="T4" s="427" t="s">
        <v>168</v>
      </c>
      <c r="U4" s="413" t="s">
        <v>167</v>
      </c>
      <c r="V4" s="413" t="s">
        <v>167</v>
      </c>
      <c r="W4" s="427" t="s">
        <v>169</v>
      </c>
      <c r="X4" s="428" t="s">
        <v>170</v>
      </c>
      <c r="Y4" s="429" t="s">
        <v>171</v>
      </c>
      <c r="Z4" s="430" t="s">
        <v>172</v>
      </c>
      <c r="AA4" s="431" t="s">
        <v>173</v>
      </c>
      <c r="AB4" s="432" t="s">
        <v>174</v>
      </c>
      <c r="AC4" s="433" t="s">
        <v>175</v>
      </c>
      <c r="AD4" s="433" t="s">
        <v>176</v>
      </c>
      <c r="AE4" s="433" t="s">
        <v>177</v>
      </c>
      <c r="AF4" s="433" t="s">
        <v>178</v>
      </c>
      <c r="AG4" s="434" t="s">
        <v>179</v>
      </c>
    </row>
    <row r="5" spans="1:33" ht="17.25" customHeight="1" thickBot="1">
      <c r="A5" s="435"/>
      <c r="B5" s="436"/>
      <c r="C5" s="436"/>
      <c r="D5" s="437"/>
      <c r="E5" s="438"/>
      <c r="F5" s="438"/>
      <c r="G5" s="414"/>
      <c r="H5" s="438"/>
      <c r="I5" s="438"/>
      <c r="J5" s="439"/>
      <c r="K5" s="440"/>
      <c r="L5" s="440"/>
      <c r="M5" s="441"/>
      <c r="N5" s="442"/>
      <c r="O5" s="415"/>
      <c r="P5" s="416"/>
      <c r="Q5" s="416"/>
      <c r="R5" s="416"/>
      <c r="S5" s="416"/>
      <c r="T5" s="443"/>
      <c r="U5" s="416"/>
      <c r="V5" s="416"/>
      <c r="W5" s="443"/>
      <c r="X5" s="444"/>
      <c r="Y5" s="445"/>
      <c r="Z5" s="446"/>
      <c r="AA5" s="447"/>
      <c r="AB5" s="448"/>
      <c r="AC5" s="449"/>
      <c r="AD5" s="449"/>
      <c r="AE5" s="449"/>
      <c r="AF5" s="449"/>
      <c r="AG5" s="450"/>
    </row>
    <row r="6" spans="1:33" s="18" customFormat="1" ht="27.95" customHeight="1">
      <c r="A6" s="1781" t="s">
        <v>180</v>
      </c>
      <c r="B6" s="1055" t="s">
        <v>181</v>
      </c>
      <c r="C6" s="1055" t="s">
        <v>182</v>
      </c>
      <c r="D6" s="1056"/>
      <c r="E6" s="1047" t="s">
        <v>1649</v>
      </c>
      <c r="F6" s="1047" t="s">
        <v>1649</v>
      </c>
      <c r="G6" s="973">
        <v>139</v>
      </c>
      <c r="H6" s="948" t="s">
        <v>205</v>
      </c>
      <c r="I6" s="948" t="s">
        <v>1650</v>
      </c>
      <c r="J6" s="1017" t="s">
        <v>1651</v>
      </c>
      <c r="K6" s="956">
        <v>25411.99</v>
      </c>
      <c r="L6" s="974">
        <v>25411.99</v>
      </c>
      <c r="M6" s="1238">
        <v>25411.99</v>
      </c>
      <c r="N6" s="2888">
        <f t="shared" ref="N6:N12" si="0">K6-M6</f>
        <v>0</v>
      </c>
      <c r="O6" s="975"/>
      <c r="P6" s="975"/>
      <c r="Q6" s="975"/>
      <c r="R6" s="975"/>
      <c r="S6" s="975"/>
      <c r="T6" s="976"/>
      <c r="U6" s="977">
        <v>5</v>
      </c>
      <c r="V6" s="975"/>
      <c r="W6" s="976"/>
      <c r="X6" s="978"/>
      <c r="Y6" s="978"/>
      <c r="Z6" s="979">
        <v>100</v>
      </c>
      <c r="AA6" s="980">
        <v>100</v>
      </c>
      <c r="AB6" s="981">
        <v>1</v>
      </c>
      <c r="AC6" s="981"/>
      <c r="AD6" s="981"/>
      <c r="AE6" s="981"/>
      <c r="AF6" s="981"/>
      <c r="AG6" s="1236" t="s">
        <v>196</v>
      </c>
    </row>
    <row r="7" spans="1:33" s="279" customFormat="1" ht="27.95" customHeight="1">
      <c r="A7" s="1875" t="s">
        <v>180</v>
      </c>
      <c r="B7" s="1528" t="s">
        <v>181</v>
      </c>
      <c r="C7" s="1528" t="s">
        <v>182</v>
      </c>
      <c r="D7" s="1057"/>
      <c r="E7" s="1231" t="s">
        <v>1649</v>
      </c>
      <c r="F7" s="1231" t="s">
        <v>1649</v>
      </c>
      <c r="G7" s="1527">
        <v>139</v>
      </c>
      <c r="H7" s="1269" t="s">
        <v>205</v>
      </c>
      <c r="I7" s="983" t="s">
        <v>1652</v>
      </c>
      <c r="J7" s="983" t="s">
        <v>1651</v>
      </c>
      <c r="K7" s="1272">
        <v>12000</v>
      </c>
      <c r="L7" s="1230">
        <v>12000</v>
      </c>
      <c r="M7" s="1234">
        <v>12000</v>
      </c>
      <c r="N7" s="2889">
        <f t="shared" si="0"/>
        <v>0</v>
      </c>
      <c r="O7" s="1203"/>
      <c r="P7" s="1203"/>
      <c r="Q7" s="1203"/>
      <c r="R7" s="1203"/>
      <c r="S7" s="1203"/>
      <c r="T7" s="969"/>
      <c r="U7" s="1203"/>
      <c r="V7" s="1537">
        <v>4.2</v>
      </c>
      <c r="W7" s="969"/>
      <c r="X7" s="1246"/>
      <c r="Y7" s="1246"/>
      <c r="Z7" s="1046">
        <v>100</v>
      </c>
      <c r="AA7" s="982">
        <v>100</v>
      </c>
      <c r="AB7" s="1526">
        <v>1</v>
      </c>
      <c r="AC7" s="1526"/>
      <c r="AD7" s="1526"/>
      <c r="AE7" s="1526"/>
      <c r="AF7" s="1526"/>
      <c r="AG7" s="1053" t="s">
        <v>196</v>
      </c>
    </row>
    <row r="8" spans="1:33" s="279" customFormat="1" ht="27.95" customHeight="1">
      <c r="A8" s="1875" t="s">
        <v>180</v>
      </c>
      <c r="B8" s="1528" t="s">
        <v>181</v>
      </c>
      <c r="C8" s="1528" t="s">
        <v>182</v>
      </c>
      <c r="D8" s="1057"/>
      <c r="E8" s="1231" t="s">
        <v>977</v>
      </c>
      <c r="F8" s="1231" t="s">
        <v>1653</v>
      </c>
      <c r="G8" s="1527">
        <v>26</v>
      </c>
      <c r="H8" s="1269" t="s">
        <v>725</v>
      </c>
      <c r="I8" s="1269" t="s">
        <v>976</v>
      </c>
      <c r="J8" s="983" t="s">
        <v>1651</v>
      </c>
      <c r="K8" s="1272">
        <v>14506.69</v>
      </c>
      <c r="L8" s="1230">
        <v>14506.69</v>
      </c>
      <c r="M8" s="1234">
        <v>14506.69</v>
      </c>
      <c r="N8" s="2889">
        <f t="shared" si="0"/>
        <v>0</v>
      </c>
      <c r="O8" s="1203"/>
      <c r="P8" s="1203"/>
      <c r="Q8" s="1203"/>
      <c r="R8" s="1537">
        <v>1.5</v>
      </c>
      <c r="S8" s="1203"/>
      <c r="T8" s="969"/>
      <c r="U8" s="1203"/>
      <c r="V8" s="1203"/>
      <c r="W8" s="969"/>
      <c r="X8" s="1246"/>
      <c r="Y8" s="1246"/>
      <c r="Z8" s="1046">
        <v>100</v>
      </c>
      <c r="AA8" s="982">
        <v>100</v>
      </c>
      <c r="AB8" s="1526">
        <v>1</v>
      </c>
      <c r="AC8" s="1526"/>
      <c r="AD8" s="1526"/>
      <c r="AE8" s="1526"/>
      <c r="AF8" s="1526"/>
      <c r="AG8" s="1053" t="s">
        <v>196</v>
      </c>
    </row>
    <row r="9" spans="1:33" s="279" customFormat="1" ht="27.95" customHeight="1">
      <c r="A9" s="1875" t="s">
        <v>180</v>
      </c>
      <c r="B9" s="1276" t="s">
        <v>181</v>
      </c>
      <c r="C9" s="1003" t="s">
        <v>199</v>
      </c>
      <c r="D9" s="1038"/>
      <c r="E9" s="1018" t="s">
        <v>1654</v>
      </c>
      <c r="F9" s="1018" t="s">
        <v>1654</v>
      </c>
      <c r="G9" s="1847">
        <v>208</v>
      </c>
      <c r="H9" s="1009" t="s">
        <v>205</v>
      </c>
      <c r="I9" s="1269" t="s">
        <v>1650</v>
      </c>
      <c r="J9" s="983" t="s">
        <v>1651</v>
      </c>
      <c r="K9" s="1019">
        <v>39876.559999999998</v>
      </c>
      <c r="L9" s="1981">
        <v>39876.559999999998</v>
      </c>
      <c r="M9" s="1998">
        <v>39876.559999999998</v>
      </c>
      <c r="N9" s="792">
        <f t="shared" si="0"/>
        <v>0</v>
      </c>
      <c r="O9" s="998"/>
      <c r="P9" s="998"/>
      <c r="Q9" s="998"/>
      <c r="R9" s="998"/>
      <c r="S9" s="998"/>
      <c r="T9" s="998"/>
      <c r="U9" s="1006">
        <v>4.3</v>
      </c>
      <c r="V9" s="998"/>
      <c r="W9" s="998"/>
      <c r="X9" s="998"/>
      <c r="Y9" s="998"/>
      <c r="Z9" s="794">
        <v>100</v>
      </c>
      <c r="AA9" s="794">
        <v>100</v>
      </c>
      <c r="AB9" s="1005">
        <v>1</v>
      </c>
      <c r="AC9" s="1005"/>
      <c r="AD9" s="1005"/>
      <c r="AE9" s="1005"/>
      <c r="AF9" s="1005"/>
      <c r="AG9" s="1053" t="s">
        <v>679</v>
      </c>
    </row>
    <row r="10" spans="1:33" s="279" customFormat="1" ht="27.95" customHeight="1">
      <c r="A10" s="1875" t="s">
        <v>180</v>
      </c>
      <c r="B10" s="1276" t="s">
        <v>181</v>
      </c>
      <c r="C10" s="1003" t="s">
        <v>199</v>
      </c>
      <c r="D10" s="1038"/>
      <c r="E10" s="1018" t="s">
        <v>1655</v>
      </c>
      <c r="F10" s="1018" t="s">
        <v>1655</v>
      </c>
      <c r="G10" s="1847">
        <v>90</v>
      </c>
      <c r="H10" s="1009" t="s">
        <v>205</v>
      </c>
      <c r="I10" s="1269" t="s">
        <v>1650</v>
      </c>
      <c r="J10" s="983" t="s">
        <v>1651</v>
      </c>
      <c r="K10" s="1019">
        <v>9620</v>
      </c>
      <c r="L10" s="1981">
        <v>9620</v>
      </c>
      <c r="M10" s="1998">
        <v>9620</v>
      </c>
      <c r="N10" s="792">
        <f t="shared" si="0"/>
        <v>0</v>
      </c>
      <c r="O10" s="998"/>
      <c r="P10" s="998"/>
      <c r="Q10" s="998"/>
      <c r="R10" s="998"/>
      <c r="S10" s="998"/>
      <c r="T10" s="998"/>
      <c r="U10" s="1006">
        <v>1.3</v>
      </c>
      <c r="V10" s="998"/>
      <c r="W10" s="998"/>
      <c r="X10" s="998"/>
      <c r="Y10" s="998"/>
      <c r="Z10" s="794">
        <v>100</v>
      </c>
      <c r="AA10" s="794">
        <v>100</v>
      </c>
      <c r="AB10" s="1005">
        <v>1</v>
      </c>
      <c r="AC10" s="1005"/>
      <c r="AD10" s="1005"/>
      <c r="AE10" s="1005"/>
      <c r="AF10" s="1005"/>
      <c r="AG10" s="1053" t="s">
        <v>679</v>
      </c>
    </row>
    <row r="11" spans="1:33" s="279" customFormat="1" ht="27.95" customHeight="1">
      <c r="A11" s="1875" t="s">
        <v>180</v>
      </c>
      <c r="B11" s="1276" t="s">
        <v>181</v>
      </c>
      <c r="C11" s="1003" t="s">
        <v>199</v>
      </c>
      <c r="D11" s="1038"/>
      <c r="E11" s="1007" t="s">
        <v>1656</v>
      </c>
      <c r="F11" s="1007" t="s">
        <v>1656</v>
      </c>
      <c r="G11" s="793">
        <v>205</v>
      </c>
      <c r="H11" s="1009" t="s">
        <v>205</v>
      </c>
      <c r="I11" s="1009" t="s">
        <v>1652</v>
      </c>
      <c r="J11" s="983" t="s">
        <v>1651</v>
      </c>
      <c r="K11" s="1020">
        <v>25000</v>
      </c>
      <c r="L11" s="997">
        <v>25000</v>
      </c>
      <c r="M11" s="1554">
        <v>25000</v>
      </c>
      <c r="N11" s="792">
        <f t="shared" si="0"/>
        <v>0</v>
      </c>
      <c r="O11" s="998"/>
      <c r="P11" s="998"/>
      <c r="Q11" s="998"/>
      <c r="R11" s="998"/>
      <c r="S11" s="998"/>
      <c r="T11" s="998"/>
      <c r="U11" s="998"/>
      <c r="V11" s="1008">
        <v>12.5</v>
      </c>
      <c r="W11" s="998"/>
      <c r="X11" s="998"/>
      <c r="Y11" s="998"/>
      <c r="Z11" s="794">
        <v>100</v>
      </c>
      <c r="AA11" s="794">
        <v>100</v>
      </c>
      <c r="AB11" s="1005">
        <v>1</v>
      </c>
      <c r="AC11" s="1005"/>
      <c r="AD11" s="1005"/>
      <c r="AE11" s="1005"/>
      <c r="AF11" s="1005"/>
      <c r="AG11" s="1053" t="s">
        <v>679</v>
      </c>
    </row>
    <row r="12" spans="1:33" s="279" customFormat="1" ht="27.95" customHeight="1">
      <c r="A12" s="1875" t="s">
        <v>180</v>
      </c>
      <c r="B12" s="1276" t="s">
        <v>181</v>
      </c>
      <c r="C12" s="1003" t="s">
        <v>199</v>
      </c>
      <c r="D12" s="1038"/>
      <c r="E12" s="1007" t="s">
        <v>1657</v>
      </c>
      <c r="F12" s="1007" t="s">
        <v>1657</v>
      </c>
      <c r="G12" s="793">
        <v>151</v>
      </c>
      <c r="H12" s="1009" t="s">
        <v>205</v>
      </c>
      <c r="I12" s="1009" t="s">
        <v>1652</v>
      </c>
      <c r="J12" s="983" t="s">
        <v>1651</v>
      </c>
      <c r="K12" s="1020">
        <v>7600</v>
      </c>
      <c r="L12" s="1986">
        <v>7600</v>
      </c>
      <c r="M12" s="1554">
        <v>7600</v>
      </c>
      <c r="N12" s="792">
        <f t="shared" si="0"/>
        <v>0</v>
      </c>
      <c r="O12" s="998"/>
      <c r="P12" s="998"/>
      <c r="Q12" s="998"/>
      <c r="R12" s="998"/>
      <c r="S12" s="998"/>
      <c r="T12" s="998"/>
      <c r="U12" s="998"/>
      <c r="V12" s="1008">
        <v>3.8</v>
      </c>
      <c r="W12" s="998"/>
      <c r="X12" s="998"/>
      <c r="Y12" s="998"/>
      <c r="Z12" s="794">
        <v>100</v>
      </c>
      <c r="AA12" s="794">
        <v>100</v>
      </c>
      <c r="AB12" s="1005">
        <v>1</v>
      </c>
      <c r="AC12" s="1005"/>
      <c r="AD12" s="1005"/>
      <c r="AE12" s="1005"/>
      <c r="AF12" s="1005"/>
      <c r="AG12" s="1053" t="s">
        <v>679</v>
      </c>
    </row>
    <row r="13" spans="1:33" s="279" customFormat="1" ht="27.95" customHeight="1">
      <c r="A13" s="1875" t="s">
        <v>180</v>
      </c>
      <c r="B13" s="1536" t="s">
        <v>181</v>
      </c>
      <c r="C13" s="960" t="s">
        <v>210</v>
      </c>
      <c r="D13" s="961"/>
      <c r="E13" s="1231" t="s">
        <v>1658</v>
      </c>
      <c r="F13" s="1231" t="s">
        <v>1658</v>
      </c>
      <c r="G13" s="1026">
        <v>284</v>
      </c>
      <c r="H13" s="1269" t="s">
        <v>205</v>
      </c>
      <c r="I13" s="1269" t="s">
        <v>1650</v>
      </c>
      <c r="J13" s="1269" t="s">
        <v>1651</v>
      </c>
      <c r="K13" s="1272">
        <v>27380</v>
      </c>
      <c r="L13" s="1272">
        <v>27380</v>
      </c>
      <c r="M13" s="1989">
        <v>27380</v>
      </c>
      <c r="N13" s="1553">
        <f>K13-M13</f>
        <v>0</v>
      </c>
      <c r="O13" s="1215"/>
      <c r="P13" s="1215"/>
      <c r="Q13" s="1215"/>
      <c r="R13" s="1215"/>
      <c r="S13" s="1215"/>
      <c r="T13" s="1215"/>
      <c r="U13" s="1537">
        <v>3.7</v>
      </c>
      <c r="V13" s="1215"/>
      <c r="W13" s="1215"/>
      <c r="X13" s="1215"/>
      <c r="Y13" s="1215"/>
      <c r="Z13" s="794">
        <v>100</v>
      </c>
      <c r="AA13" s="794">
        <v>100</v>
      </c>
      <c r="AB13" s="1273">
        <v>1</v>
      </c>
      <c r="AC13" s="1273"/>
      <c r="AD13" s="1273"/>
      <c r="AE13" s="1273"/>
      <c r="AF13" s="1273"/>
      <c r="AG13" s="1259"/>
    </row>
    <row r="14" spans="1:33" s="169" customFormat="1" ht="27.95" customHeight="1">
      <c r="A14" s="1875" t="s">
        <v>180</v>
      </c>
      <c r="B14" s="1536" t="s">
        <v>181</v>
      </c>
      <c r="C14" s="960" t="s">
        <v>210</v>
      </c>
      <c r="D14" s="961"/>
      <c r="E14" s="1231" t="s">
        <v>1659</v>
      </c>
      <c r="F14" s="1231" t="s">
        <v>1659</v>
      </c>
      <c r="G14" s="1026">
        <v>118</v>
      </c>
      <c r="H14" s="1269" t="s">
        <v>205</v>
      </c>
      <c r="I14" s="1269" t="s">
        <v>1650</v>
      </c>
      <c r="J14" s="1269" t="s">
        <v>1651</v>
      </c>
      <c r="K14" s="1272">
        <v>11100</v>
      </c>
      <c r="L14" s="1272">
        <v>11100</v>
      </c>
      <c r="M14" s="1989">
        <v>11100</v>
      </c>
      <c r="N14" s="1553">
        <f t="shared" ref="N14:N28" si="1">K14-M14</f>
        <v>0</v>
      </c>
      <c r="O14" s="1215"/>
      <c r="P14" s="1215"/>
      <c r="Q14" s="1215"/>
      <c r="R14" s="1215"/>
      <c r="S14" s="1215"/>
      <c r="T14" s="1215"/>
      <c r="U14" s="1537">
        <v>1.5</v>
      </c>
      <c r="V14" s="1215"/>
      <c r="W14" s="1215"/>
      <c r="X14" s="1215"/>
      <c r="Y14" s="1215"/>
      <c r="Z14" s="794">
        <v>100</v>
      </c>
      <c r="AA14" s="794">
        <v>100</v>
      </c>
      <c r="AB14" s="1273">
        <v>1</v>
      </c>
      <c r="AC14" s="1273"/>
      <c r="AD14" s="1273"/>
      <c r="AE14" s="1273"/>
      <c r="AF14" s="1273"/>
      <c r="AG14" s="1259"/>
    </row>
    <row r="15" spans="1:33" s="169" customFormat="1" ht="27.95" customHeight="1">
      <c r="A15" s="1875" t="s">
        <v>180</v>
      </c>
      <c r="B15" s="1536" t="s">
        <v>181</v>
      </c>
      <c r="C15" s="960" t="s">
        <v>210</v>
      </c>
      <c r="D15" s="961"/>
      <c r="E15" s="1231" t="s">
        <v>1660</v>
      </c>
      <c r="F15" s="1231" t="s">
        <v>1660</v>
      </c>
      <c r="G15" s="1026">
        <v>133</v>
      </c>
      <c r="H15" s="1269" t="s">
        <v>725</v>
      </c>
      <c r="I15" s="1269" t="s">
        <v>421</v>
      </c>
      <c r="J15" s="1269" t="s">
        <v>1651</v>
      </c>
      <c r="K15" s="1272">
        <v>28400</v>
      </c>
      <c r="L15" s="1272">
        <v>28400</v>
      </c>
      <c r="M15" s="1989">
        <v>28400</v>
      </c>
      <c r="N15" s="1553">
        <f t="shared" si="1"/>
        <v>0</v>
      </c>
      <c r="O15" s="1215"/>
      <c r="P15" s="1215"/>
      <c r="Q15" s="1215"/>
      <c r="R15" s="1537">
        <v>7.1</v>
      </c>
      <c r="S15" s="1215"/>
      <c r="T15" s="1215"/>
      <c r="U15" s="1215"/>
      <c r="V15" s="1215"/>
      <c r="W15" s="1215"/>
      <c r="X15" s="1216"/>
      <c r="Y15" s="1215"/>
      <c r="Z15" s="794">
        <v>100</v>
      </c>
      <c r="AA15" s="794">
        <v>100</v>
      </c>
      <c r="AB15" s="1273">
        <v>1</v>
      </c>
      <c r="AC15" s="1273"/>
      <c r="AD15" s="1273"/>
      <c r="AE15" s="1273"/>
      <c r="AF15" s="1273"/>
      <c r="AG15" s="1259"/>
    </row>
    <row r="16" spans="1:33" s="169" customFormat="1" ht="27.95" customHeight="1">
      <c r="A16" s="1875" t="s">
        <v>180</v>
      </c>
      <c r="B16" s="1536" t="s">
        <v>181</v>
      </c>
      <c r="C16" s="960" t="s">
        <v>210</v>
      </c>
      <c r="D16" s="961"/>
      <c r="E16" s="1231" t="s">
        <v>991</v>
      </c>
      <c r="F16" s="1231" t="s">
        <v>991</v>
      </c>
      <c r="G16" s="1026">
        <v>156</v>
      </c>
      <c r="H16" s="1269" t="s">
        <v>725</v>
      </c>
      <c r="I16" s="1269" t="s">
        <v>421</v>
      </c>
      <c r="J16" s="1269" t="s">
        <v>1651</v>
      </c>
      <c r="K16" s="1272">
        <v>14400</v>
      </c>
      <c r="L16" s="1272">
        <v>14400</v>
      </c>
      <c r="M16" s="1989">
        <v>14400</v>
      </c>
      <c r="N16" s="1553">
        <f t="shared" si="1"/>
        <v>0</v>
      </c>
      <c r="O16" s="1215"/>
      <c r="P16" s="1215"/>
      <c r="Q16" s="1215"/>
      <c r="R16" s="1537">
        <v>3.6</v>
      </c>
      <c r="S16" s="1215"/>
      <c r="T16" s="1215"/>
      <c r="U16" s="1215"/>
      <c r="V16" s="1215"/>
      <c r="W16" s="1215"/>
      <c r="X16" s="1216"/>
      <c r="Y16" s="1215"/>
      <c r="Z16" s="794">
        <v>100</v>
      </c>
      <c r="AA16" s="794">
        <v>100</v>
      </c>
      <c r="AB16" s="1273">
        <v>1</v>
      </c>
      <c r="AC16" s="1273"/>
      <c r="AD16" s="1273"/>
      <c r="AE16" s="1273"/>
      <c r="AF16" s="1273"/>
      <c r="AG16" s="1259"/>
    </row>
    <row r="17" spans="1:33" s="169" customFormat="1" ht="27.95" customHeight="1">
      <c r="A17" s="1875" t="s">
        <v>180</v>
      </c>
      <c r="B17" s="1536" t="s">
        <v>181</v>
      </c>
      <c r="C17" s="960" t="s">
        <v>210</v>
      </c>
      <c r="D17" s="961"/>
      <c r="E17" s="1231" t="s">
        <v>1661</v>
      </c>
      <c r="F17" s="1231" t="s">
        <v>1661</v>
      </c>
      <c r="G17" s="1026">
        <v>136</v>
      </c>
      <c r="H17" s="1269" t="s">
        <v>725</v>
      </c>
      <c r="I17" s="1269" t="s">
        <v>421</v>
      </c>
      <c r="J17" s="1269" t="s">
        <v>1651</v>
      </c>
      <c r="K17" s="1272">
        <v>28800</v>
      </c>
      <c r="L17" s="1272">
        <v>28800</v>
      </c>
      <c r="M17" s="1989">
        <v>28800</v>
      </c>
      <c r="N17" s="1553">
        <f t="shared" si="1"/>
        <v>0</v>
      </c>
      <c r="O17" s="1215"/>
      <c r="P17" s="1215"/>
      <c r="Q17" s="1215"/>
      <c r="R17" s="1537">
        <v>7.2</v>
      </c>
      <c r="S17" s="1215"/>
      <c r="T17" s="1215"/>
      <c r="U17" s="1215"/>
      <c r="V17" s="1215"/>
      <c r="W17" s="1215"/>
      <c r="X17" s="1216"/>
      <c r="Y17" s="1215"/>
      <c r="Z17" s="1273">
        <v>100</v>
      </c>
      <c r="AA17" s="1273">
        <v>100</v>
      </c>
      <c r="AB17" s="1273">
        <v>1</v>
      </c>
      <c r="AC17" s="1273"/>
      <c r="AD17" s="1273"/>
      <c r="AE17" s="1273"/>
      <c r="AF17" s="1273"/>
      <c r="AG17" s="1259"/>
    </row>
    <row r="18" spans="1:33" s="169" customFormat="1" ht="27.95" customHeight="1">
      <c r="A18" s="1875" t="s">
        <v>180</v>
      </c>
      <c r="B18" s="1536" t="s">
        <v>181</v>
      </c>
      <c r="C18" s="960" t="s">
        <v>210</v>
      </c>
      <c r="D18" s="961"/>
      <c r="E18" s="1231" t="s">
        <v>1662</v>
      </c>
      <c r="F18" s="1231" t="s">
        <v>1662</v>
      </c>
      <c r="G18" s="1026">
        <v>201</v>
      </c>
      <c r="H18" s="1269" t="s">
        <v>725</v>
      </c>
      <c r="I18" s="1269" t="s">
        <v>421</v>
      </c>
      <c r="J18" s="1269" t="s">
        <v>1651</v>
      </c>
      <c r="K18" s="1272">
        <v>10800</v>
      </c>
      <c r="L18" s="1272">
        <v>10800</v>
      </c>
      <c r="M18" s="1989">
        <v>10800</v>
      </c>
      <c r="N18" s="1553">
        <f t="shared" si="1"/>
        <v>0</v>
      </c>
      <c r="O18" s="1215"/>
      <c r="P18" s="1215"/>
      <c r="Q18" s="1215"/>
      <c r="R18" s="1537">
        <v>2.7</v>
      </c>
      <c r="S18" s="1215"/>
      <c r="T18" s="1215"/>
      <c r="U18" s="1215"/>
      <c r="V18" s="1215"/>
      <c r="W18" s="1215"/>
      <c r="X18" s="1216"/>
      <c r="Y18" s="1215"/>
      <c r="Z18" s="794">
        <v>100</v>
      </c>
      <c r="AA18" s="794">
        <v>100</v>
      </c>
      <c r="AB18" s="1273">
        <v>1</v>
      </c>
      <c r="AC18" s="1273"/>
      <c r="AD18" s="1273"/>
      <c r="AE18" s="1273"/>
      <c r="AF18" s="1273"/>
      <c r="AG18" s="1259"/>
    </row>
    <row r="19" spans="1:33" s="169" customFormat="1" ht="27.95" customHeight="1">
      <c r="A19" s="1875" t="s">
        <v>180</v>
      </c>
      <c r="B19" s="1536" t="s">
        <v>181</v>
      </c>
      <c r="C19" s="960" t="s">
        <v>210</v>
      </c>
      <c r="D19" s="961"/>
      <c r="E19" s="1231" t="s">
        <v>1663</v>
      </c>
      <c r="F19" s="1231" t="s">
        <v>1663</v>
      </c>
      <c r="G19" s="1026">
        <v>266</v>
      </c>
      <c r="H19" s="1269" t="s">
        <v>725</v>
      </c>
      <c r="I19" s="1269" t="s">
        <v>421</v>
      </c>
      <c r="J19" s="1269" t="s">
        <v>1651</v>
      </c>
      <c r="K19" s="1272">
        <v>478391.75</v>
      </c>
      <c r="L19" s="1272">
        <v>478391.75</v>
      </c>
      <c r="M19" s="1989">
        <v>478391.75</v>
      </c>
      <c r="N19" s="1553">
        <f t="shared" si="1"/>
        <v>0</v>
      </c>
      <c r="O19" s="1215"/>
      <c r="P19" s="1215"/>
      <c r="Q19" s="1215"/>
      <c r="R19" s="1537">
        <v>50</v>
      </c>
      <c r="S19" s="1215"/>
      <c r="T19" s="1215"/>
      <c r="U19" s="1215"/>
      <c r="V19" s="1215"/>
      <c r="W19" s="1215"/>
      <c r="X19" s="1216"/>
      <c r="Y19" s="1215"/>
      <c r="Z19" s="794">
        <v>100</v>
      </c>
      <c r="AA19" s="794">
        <v>100</v>
      </c>
      <c r="AB19" s="1273">
        <v>1</v>
      </c>
      <c r="AC19" s="1273"/>
      <c r="AD19" s="1273"/>
      <c r="AE19" s="1273"/>
      <c r="AF19" s="1273"/>
      <c r="AG19" s="1259"/>
    </row>
    <row r="20" spans="1:33" s="169" customFormat="1" ht="27.95" customHeight="1">
      <c r="A20" s="1875" t="s">
        <v>180</v>
      </c>
      <c r="B20" s="1536" t="s">
        <v>181</v>
      </c>
      <c r="C20" s="960" t="s">
        <v>210</v>
      </c>
      <c r="D20" s="961"/>
      <c r="E20" s="1231" t="s">
        <v>1664</v>
      </c>
      <c r="F20" s="1231" t="s">
        <v>1664</v>
      </c>
      <c r="G20" s="1184"/>
      <c r="H20" s="1269" t="s">
        <v>725</v>
      </c>
      <c r="I20" s="1269" t="s">
        <v>201</v>
      </c>
      <c r="J20" s="1269" t="s">
        <v>1651</v>
      </c>
      <c r="K20" s="1272">
        <v>57000</v>
      </c>
      <c r="L20" s="1272">
        <v>57000</v>
      </c>
      <c r="M20" s="1989">
        <v>57000</v>
      </c>
      <c r="N20" s="1553">
        <f>K20-M20</f>
        <v>0</v>
      </c>
      <c r="O20" s="1215"/>
      <c r="P20" s="1215"/>
      <c r="Q20" s="1215"/>
      <c r="R20" s="1215"/>
      <c r="S20" s="1215"/>
      <c r="T20" s="1215"/>
      <c r="U20" s="1215"/>
      <c r="V20" s="1215"/>
      <c r="W20" s="1215"/>
      <c r="X20" s="1215"/>
      <c r="Y20" s="1215"/>
      <c r="Z20" s="794">
        <v>100</v>
      </c>
      <c r="AA20" s="794">
        <v>100</v>
      </c>
      <c r="AB20" s="1273">
        <v>1</v>
      </c>
      <c r="AC20" s="1273"/>
      <c r="AD20" s="1273"/>
      <c r="AE20" s="1273"/>
      <c r="AF20" s="1273"/>
      <c r="AG20" s="1259" t="s">
        <v>1205</v>
      </c>
    </row>
    <row r="21" spans="1:33" s="169" customFormat="1" ht="27.95" customHeight="1">
      <c r="A21" s="1875" t="s">
        <v>180</v>
      </c>
      <c r="B21" s="1536" t="s">
        <v>181</v>
      </c>
      <c r="C21" s="960" t="s">
        <v>210</v>
      </c>
      <c r="D21" s="961"/>
      <c r="E21" s="1231" t="s">
        <v>1665</v>
      </c>
      <c r="F21" s="1231" t="s">
        <v>1666</v>
      </c>
      <c r="G21" s="1026">
        <v>17</v>
      </c>
      <c r="H21" s="1269" t="s">
        <v>725</v>
      </c>
      <c r="I21" s="1269" t="s">
        <v>976</v>
      </c>
      <c r="J21" s="1269" t="s">
        <v>1651</v>
      </c>
      <c r="K21" s="1272">
        <v>14000</v>
      </c>
      <c r="L21" s="1272">
        <v>14000</v>
      </c>
      <c r="M21" s="1989">
        <v>14000</v>
      </c>
      <c r="N21" s="1553">
        <f t="shared" si="1"/>
        <v>0</v>
      </c>
      <c r="O21" s="1215"/>
      <c r="P21" s="1215"/>
      <c r="Q21" s="1215"/>
      <c r="R21" s="1537">
        <v>1.5</v>
      </c>
      <c r="S21" s="1215"/>
      <c r="T21" s="1215"/>
      <c r="U21" s="1215"/>
      <c r="V21" s="1215"/>
      <c r="W21" s="1215"/>
      <c r="X21" s="1215"/>
      <c r="Y21" s="1215"/>
      <c r="Z21" s="794">
        <v>100</v>
      </c>
      <c r="AA21" s="794">
        <v>100</v>
      </c>
      <c r="AB21" s="1273">
        <v>1</v>
      </c>
      <c r="AC21" s="1273"/>
      <c r="AD21" s="1273"/>
      <c r="AE21" s="1273"/>
      <c r="AF21" s="1273"/>
      <c r="AG21" s="1259"/>
    </row>
    <row r="22" spans="1:33" s="169" customFormat="1" ht="27.95" customHeight="1">
      <c r="A22" s="1875" t="s">
        <v>180</v>
      </c>
      <c r="B22" s="1536" t="s">
        <v>181</v>
      </c>
      <c r="C22" s="960" t="s">
        <v>210</v>
      </c>
      <c r="D22" s="961"/>
      <c r="E22" s="1231" t="s">
        <v>1667</v>
      </c>
      <c r="F22" s="1231" t="s">
        <v>1667</v>
      </c>
      <c r="G22" s="1026">
        <v>69</v>
      </c>
      <c r="H22" s="1269" t="s">
        <v>725</v>
      </c>
      <c r="I22" s="1269" t="s">
        <v>976</v>
      </c>
      <c r="J22" s="1269" t="s">
        <v>1651</v>
      </c>
      <c r="K22" s="1272">
        <v>10000</v>
      </c>
      <c r="L22" s="1272">
        <v>10000</v>
      </c>
      <c r="M22" s="1989">
        <v>10000</v>
      </c>
      <c r="N22" s="1553">
        <f t="shared" si="1"/>
        <v>0</v>
      </c>
      <c r="O22" s="1215"/>
      <c r="P22" s="1215"/>
      <c r="Q22" s="1215"/>
      <c r="R22" s="1537">
        <v>1</v>
      </c>
      <c r="S22" s="1215"/>
      <c r="T22" s="1215"/>
      <c r="U22" s="1215"/>
      <c r="V22" s="1215"/>
      <c r="W22" s="1215"/>
      <c r="X22" s="1215"/>
      <c r="Y22" s="1215"/>
      <c r="Z22" s="794">
        <v>100</v>
      </c>
      <c r="AA22" s="794">
        <v>100</v>
      </c>
      <c r="AB22" s="1273">
        <v>1</v>
      </c>
      <c r="AC22" s="1273"/>
      <c r="AD22" s="1273"/>
      <c r="AE22" s="1273"/>
      <c r="AF22" s="1273"/>
      <c r="AG22" s="1259"/>
    </row>
    <row r="23" spans="1:33" s="169" customFormat="1" ht="27.95" customHeight="1">
      <c r="A23" s="1875" t="s">
        <v>180</v>
      </c>
      <c r="B23" s="1536" t="s">
        <v>181</v>
      </c>
      <c r="C23" s="960" t="s">
        <v>210</v>
      </c>
      <c r="D23" s="961"/>
      <c r="E23" s="1231" t="s">
        <v>1668</v>
      </c>
      <c r="F23" s="1231" t="s">
        <v>1668</v>
      </c>
      <c r="G23" s="1026">
        <v>82</v>
      </c>
      <c r="H23" s="1269" t="s">
        <v>725</v>
      </c>
      <c r="I23" s="1269" t="s">
        <v>421</v>
      </c>
      <c r="J23" s="1269" t="s">
        <v>1651</v>
      </c>
      <c r="K23" s="1272">
        <v>10000</v>
      </c>
      <c r="L23" s="1272">
        <v>10000</v>
      </c>
      <c r="M23" s="1989">
        <v>10000</v>
      </c>
      <c r="N23" s="1553">
        <f t="shared" si="1"/>
        <v>0</v>
      </c>
      <c r="O23" s="1215"/>
      <c r="P23" s="1215"/>
      <c r="Q23" s="1215"/>
      <c r="R23" s="1537">
        <v>1.4</v>
      </c>
      <c r="S23" s="1215"/>
      <c r="T23" s="1215"/>
      <c r="U23" s="1215"/>
      <c r="V23" s="1215"/>
      <c r="W23" s="1215"/>
      <c r="X23" s="1215"/>
      <c r="Y23" s="1215"/>
      <c r="Z23" s="794">
        <v>100</v>
      </c>
      <c r="AA23" s="794">
        <v>100</v>
      </c>
      <c r="AB23" s="1273">
        <v>1</v>
      </c>
      <c r="AC23" s="1273"/>
      <c r="AD23" s="1273"/>
      <c r="AE23" s="1273"/>
      <c r="AF23" s="1273"/>
      <c r="AG23" s="1259"/>
    </row>
    <row r="24" spans="1:33" s="169" customFormat="1" ht="27.95" customHeight="1">
      <c r="A24" s="1875" t="s">
        <v>9</v>
      </c>
      <c r="B24" s="1536" t="s">
        <v>181</v>
      </c>
      <c r="C24" s="960" t="s">
        <v>210</v>
      </c>
      <c r="D24" s="961"/>
      <c r="E24" s="1231" t="s">
        <v>1669</v>
      </c>
      <c r="F24" s="1231" t="s">
        <v>1669</v>
      </c>
      <c r="G24" s="1026">
        <v>20</v>
      </c>
      <c r="H24" s="1269" t="s">
        <v>725</v>
      </c>
      <c r="I24" s="1269" t="s">
        <v>421</v>
      </c>
      <c r="J24" s="1269" t="s">
        <v>1651</v>
      </c>
      <c r="K24" s="1272">
        <v>15000</v>
      </c>
      <c r="L24" s="1272">
        <v>15000</v>
      </c>
      <c r="M24" s="1989">
        <v>15000</v>
      </c>
      <c r="N24" s="1553">
        <f t="shared" si="1"/>
        <v>0</v>
      </c>
      <c r="O24" s="1215"/>
      <c r="P24" s="1215"/>
      <c r="Q24" s="1215"/>
      <c r="R24" s="1537">
        <v>4</v>
      </c>
      <c r="S24" s="1215"/>
      <c r="T24" s="1215"/>
      <c r="U24" s="1215"/>
      <c r="V24" s="1215"/>
      <c r="W24" s="1215"/>
      <c r="X24" s="1215"/>
      <c r="Y24" s="1215"/>
      <c r="Z24" s="794">
        <v>100</v>
      </c>
      <c r="AA24" s="794">
        <v>100</v>
      </c>
      <c r="AB24" s="1273">
        <v>1</v>
      </c>
      <c r="AC24" s="1273"/>
      <c r="AD24" s="1273"/>
      <c r="AE24" s="1273"/>
      <c r="AF24" s="1273"/>
      <c r="AG24" s="1259"/>
    </row>
    <row r="25" spans="1:33" s="169" customFormat="1" ht="27.95" customHeight="1">
      <c r="A25" s="1875" t="s">
        <v>9</v>
      </c>
      <c r="B25" s="1536" t="s">
        <v>181</v>
      </c>
      <c r="C25" s="960" t="s">
        <v>210</v>
      </c>
      <c r="D25" s="961"/>
      <c r="E25" s="1231" t="s">
        <v>1670</v>
      </c>
      <c r="F25" s="1231" t="s">
        <v>1671</v>
      </c>
      <c r="G25" s="1026">
        <v>14</v>
      </c>
      <c r="H25" s="1269" t="s">
        <v>725</v>
      </c>
      <c r="I25" s="1269" t="s">
        <v>421</v>
      </c>
      <c r="J25" s="1269" t="s">
        <v>1651</v>
      </c>
      <c r="K25" s="1272">
        <v>12600</v>
      </c>
      <c r="L25" s="1272">
        <v>12600</v>
      </c>
      <c r="M25" s="1989">
        <v>12600</v>
      </c>
      <c r="N25" s="1553">
        <f t="shared" si="1"/>
        <v>0</v>
      </c>
      <c r="O25" s="1215"/>
      <c r="P25" s="1215"/>
      <c r="Q25" s="1215"/>
      <c r="R25" s="1537">
        <v>3</v>
      </c>
      <c r="S25" s="1215"/>
      <c r="T25" s="1215"/>
      <c r="U25" s="1215"/>
      <c r="V25" s="1215"/>
      <c r="W25" s="1215"/>
      <c r="X25" s="1215"/>
      <c r="Y25" s="1215"/>
      <c r="Z25" s="794">
        <v>100</v>
      </c>
      <c r="AA25" s="794">
        <v>100</v>
      </c>
      <c r="AB25" s="1273">
        <v>1</v>
      </c>
      <c r="AC25" s="1273"/>
      <c r="AD25" s="1273"/>
      <c r="AE25" s="1273"/>
      <c r="AF25" s="1273"/>
      <c r="AG25" s="1259"/>
    </row>
    <row r="26" spans="1:33" s="169" customFormat="1" ht="27.95" customHeight="1">
      <c r="A26" s="1875" t="s">
        <v>9</v>
      </c>
      <c r="B26" s="1536" t="s">
        <v>181</v>
      </c>
      <c r="C26" s="960" t="s">
        <v>210</v>
      </c>
      <c r="D26" s="961"/>
      <c r="E26" s="1231" t="s">
        <v>1672</v>
      </c>
      <c r="F26" s="1231" t="s">
        <v>1673</v>
      </c>
      <c r="G26" s="1026">
        <v>42</v>
      </c>
      <c r="H26" s="1269" t="s">
        <v>725</v>
      </c>
      <c r="I26" s="1269" t="s">
        <v>976</v>
      </c>
      <c r="J26" s="1269" t="s">
        <v>1651</v>
      </c>
      <c r="K26" s="1272">
        <v>5000</v>
      </c>
      <c r="L26" s="1272">
        <v>5000</v>
      </c>
      <c r="M26" s="1989">
        <v>5000</v>
      </c>
      <c r="N26" s="1553">
        <f t="shared" si="1"/>
        <v>0</v>
      </c>
      <c r="O26" s="1215"/>
      <c r="P26" s="1215"/>
      <c r="Q26" s="1215"/>
      <c r="R26" s="1537">
        <v>5</v>
      </c>
      <c r="S26" s="1215"/>
      <c r="T26" s="1215"/>
      <c r="U26" s="1215"/>
      <c r="V26" s="1215"/>
      <c r="W26" s="1215"/>
      <c r="X26" s="1215"/>
      <c r="Y26" s="1215"/>
      <c r="Z26" s="794">
        <v>100</v>
      </c>
      <c r="AA26" s="794">
        <v>100</v>
      </c>
      <c r="AB26" s="1273">
        <v>1</v>
      </c>
      <c r="AC26" s="1273"/>
      <c r="AD26" s="1273"/>
      <c r="AE26" s="1273"/>
      <c r="AF26" s="1273"/>
      <c r="AG26" s="1259"/>
    </row>
    <row r="27" spans="1:33" s="169" customFormat="1" ht="27.95" customHeight="1">
      <c r="A27" s="1875" t="s">
        <v>9</v>
      </c>
      <c r="B27" s="1536" t="s">
        <v>181</v>
      </c>
      <c r="C27" s="960" t="s">
        <v>210</v>
      </c>
      <c r="D27" s="961"/>
      <c r="E27" s="1231" t="s">
        <v>1674</v>
      </c>
      <c r="F27" s="1231" t="s">
        <v>1675</v>
      </c>
      <c r="G27" s="1026">
        <v>72</v>
      </c>
      <c r="H27" s="1269" t="s">
        <v>725</v>
      </c>
      <c r="I27" s="1269" t="s">
        <v>976</v>
      </c>
      <c r="J27" s="1269" t="s">
        <v>1651</v>
      </c>
      <c r="K27" s="1272">
        <v>5000</v>
      </c>
      <c r="L27" s="1272">
        <v>5000</v>
      </c>
      <c r="M27" s="1989">
        <v>5000</v>
      </c>
      <c r="N27" s="1553">
        <f t="shared" si="1"/>
        <v>0</v>
      </c>
      <c r="O27" s="1215"/>
      <c r="P27" s="1215"/>
      <c r="Q27" s="1215"/>
      <c r="R27" s="1537">
        <v>4</v>
      </c>
      <c r="S27" s="1215"/>
      <c r="T27" s="1215"/>
      <c r="U27" s="1215"/>
      <c r="V27" s="1215"/>
      <c r="W27" s="1215"/>
      <c r="X27" s="1215"/>
      <c r="Y27" s="1215"/>
      <c r="Z27" s="794">
        <v>100</v>
      </c>
      <c r="AA27" s="794">
        <v>100</v>
      </c>
      <c r="AB27" s="1273">
        <v>1</v>
      </c>
      <c r="AC27" s="1273"/>
      <c r="AD27" s="1273"/>
      <c r="AE27" s="1273"/>
      <c r="AF27" s="1273"/>
      <c r="AG27" s="1259"/>
    </row>
    <row r="28" spans="1:33" s="169" customFormat="1" ht="27.95" customHeight="1">
      <c r="A28" s="1875" t="s">
        <v>9</v>
      </c>
      <c r="B28" s="1536" t="s">
        <v>181</v>
      </c>
      <c r="C28" s="960" t="s">
        <v>210</v>
      </c>
      <c r="D28" s="961"/>
      <c r="E28" s="1231" t="s">
        <v>1676</v>
      </c>
      <c r="F28" s="1231" t="s">
        <v>1676</v>
      </c>
      <c r="G28" s="1026">
        <v>105</v>
      </c>
      <c r="H28" s="1269" t="s">
        <v>725</v>
      </c>
      <c r="I28" s="1269" t="s">
        <v>976</v>
      </c>
      <c r="J28" s="1269" t="s">
        <v>1651</v>
      </c>
      <c r="K28" s="1272">
        <v>5000</v>
      </c>
      <c r="L28" s="1272">
        <v>5000</v>
      </c>
      <c r="M28" s="1989">
        <v>5000</v>
      </c>
      <c r="N28" s="1553">
        <f t="shared" si="1"/>
        <v>0</v>
      </c>
      <c r="O28" s="1215"/>
      <c r="P28" s="1215"/>
      <c r="Q28" s="1215"/>
      <c r="R28" s="1537">
        <v>5</v>
      </c>
      <c r="S28" s="1215"/>
      <c r="T28" s="1215"/>
      <c r="U28" s="1215"/>
      <c r="V28" s="1215"/>
      <c r="W28" s="1215"/>
      <c r="X28" s="1215"/>
      <c r="Y28" s="1215"/>
      <c r="Z28" s="794">
        <v>100</v>
      </c>
      <c r="AA28" s="794">
        <v>100</v>
      </c>
      <c r="AB28" s="1273">
        <v>1</v>
      </c>
      <c r="AC28" s="1273"/>
      <c r="AD28" s="1273"/>
      <c r="AE28" s="1273"/>
      <c r="AF28" s="1273"/>
      <c r="AG28" s="1259"/>
    </row>
    <row r="29" spans="1:33" s="169" customFormat="1" ht="27.95" customHeight="1">
      <c r="A29" s="1875" t="s">
        <v>180</v>
      </c>
      <c r="B29" s="1887" t="s">
        <v>181</v>
      </c>
      <c r="C29" s="1887" t="s">
        <v>252</v>
      </c>
      <c r="D29" s="1887"/>
      <c r="E29" s="1929" t="s">
        <v>1677</v>
      </c>
      <c r="F29" s="1929" t="s">
        <v>1677</v>
      </c>
      <c r="G29" s="1892">
        <v>71</v>
      </c>
      <c r="H29" s="1888" t="s">
        <v>205</v>
      </c>
      <c r="I29" s="1888" t="s">
        <v>1650</v>
      </c>
      <c r="J29" s="1741" t="s">
        <v>1651</v>
      </c>
      <c r="K29" s="1934">
        <v>14800</v>
      </c>
      <c r="L29" s="1739">
        <v>14800</v>
      </c>
      <c r="M29" s="1742">
        <v>14800</v>
      </c>
      <c r="N29" s="1743">
        <f>K29-M29</f>
        <v>0</v>
      </c>
      <c r="O29" s="1903"/>
      <c r="P29" s="1892"/>
      <c r="Q29" s="1892"/>
      <c r="R29" s="1903"/>
      <c r="S29" s="1892"/>
      <c r="T29" s="1892"/>
      <c r="U29" s="1933">
        <v>2.2999999999999998</v>
      </c>
      <c r="V29" s="1892"/>
      <c r="W29" s="1892"/>
      <c r="X29" s="1892"/>
      <c r="Y29" s="1892"/>
      <c r="Z29" s="1892">
        <v>100</v>
      </c>
      <c r="AA29" s="1892">
        <v>100</v>
      </c>
      <c r="AB29" s="1892">
        <v>1</v>
      </c>
      <c r="AC29" s="1892"/>
      <c r="AD29" s="1892"/>
      <c r="AE29" s="1892"/>
      <c r="AF29" s="1892"/>
      <c r="AG29" s="1899"/>
    </row>
    <row r="30" spans="1:33" s="169" customFormat="1" ht="27.95" customHeight="1">
      <c r="A30" s="1875" t="s">
        <v>180</v>
      </c>
      <c r="B30" s="1887" t="s">
        <v>181</v>
      </c>
      <c r="C30" s="1887" t="s">
        <v>252</v>
      </c>
      <c r="D30" s="1887"/>
      <c r="E30" s="1929" t="s">
        <v>1678</v>
      </c>
      <c r="F30" s="1929" t="s">
        <v>1678</v>
      </c>
      <c r="G30" s="1892">
        <v>142</v>
      </c>
      <c r="H30" s="1888" t="s">
        <v>725</v>
      </c>
      <c r="I30" s="1888" t="s">
        <v>421</v>
      </c>
      <c r="J30" s="1741" t="s">
        <v>1651</v>
      </c>
      <c r="K30" s="1934">
        <v>68000</v>
      </c>
      <c r="L30" s="1739">
        <v>68000</v>
      </c>
      <c r="M30" s="1742">
        <v>68000</v>
      </c>
      <c r="N30" s="1743">
        <f>K30-M30</f>
        <v>0</v>
      </c>
      <c r="O30" s="1903"/>
      <c r="P30" s="1892"/>
      <c r="Q30" s="1892"/>
      <c r="R30" s="1933">
        <v>14.5</v>
      </c>
      <c r="S30" s="1892"/>
      <c r="T30" s="1892"/>
      <c r="U30" s="1892"/>
      <c r="V30" s="1892"/>
      <c r="W30" s="1892"/>
      <c r="X30" s="1892"/>
      <c r="Y30" s="1892"/>
      <c r="Z30" s="1892">
        <v>100</v>
      </c>
      <c r="AA30" s="1892">
        <v>100</v>
      </c>
      <c r="AB30" s="1892">
        <v>1</v>
      </c>
      <c r="AC30" s="1892"/>
      <c r="AD30" s="1892"/>
      <c r="AE30" s="1892"/>
      <c r="AF30" s="1892"/>
      <c r="AG30" s="1899" t="s">
        <v>1679</v>
      </c>
    </row>
    <row r="31" spans="1:33" s="169" customFormat="1" ht="27.95" customHeight="1">
      <c r="A31" s="1875" t="s">
        <v>180</v>
      </c>
      <c r="B31" s="1887" t="s">
        <v>181</v>
      </c>
      <c r="C31" s="1887" t="s">
        <v>252</v>
      </c>
      <c r="D31" s="1887"/>
      <c r="E31" s="1929" t="s">
        <v>1680</v>
      </c>
      <c r="F31" s="1929" t="s">
        <v>1680</v>
      </c>
      <c r="G31" s="1892">
        <v>287</v>
      </c>
      <c r="H31" s="1888" t="s">
        <v>725</v>
      </c>
      <c r="I31" s="1888" t="s">
        <v>421</v>
      </c>
      <c r="J31" s="1741" t="s">
        <v>1651</v>
      </c>
      <c r="K31" s="1934">
        <v>44000</v>
      </c>
      <c r="L31" s="1739">
        <v>44000</v>
      </c>
      <c r="M31" s="1742">
        <v>44000</v>
      </c>
      <c r="N31" s="1743">
        <f t="shared" ref="N31:N37" si="2">K31-M31</f>
        <v>0</v>
      </c>
      <c r="O31" s="1903"/>
      <c r="P31" s="1892"/>
      <c r="Q31" s="1892"/>
      <c r="R31" s="1933">
        <v>11</v>
      </c>
      <c r="S31" s="1892"/>
      <c r="T31" s="1892"/>
      <c r="U31" s="1892"/>
      <c r="V31" s="1892"/>
      <c r="W31" s="1892"/>
      <c r="X31" s="1892"/>
      <c r="Y31" s="1892"/>
      <c r="Z31" s="1892">
        <v>100</v>
      </c>
      <c r="AA31" s="1892">
        <v>100</v>
      </c>
      <c r="AB31" s="1892">
        <v>1</v>
      </c>
      <c r="AC31" s="1892"/>
      <c r="AD31" s="1892"/>
      <c r="AE31" s="1892"/>
      <c r="AF31" s="1892"/>
      <c r="AG31" s="1899"/>
    </row>
    <row r="32" spans="1:33" ht="27.95" customHeight="1">
      <c r="A32" s="1875" t="s">
        <v>180</v>
      </c>
      <c r="B32" s="1887" t="s">
        <v>181</v>
      </c>
      <c r="C32" s="1887" t="s">
        <v>252</v>
      </c>
      <c r="D32" s="1887"/>
      <c r="E32" s="1929" t="s">
        <v>1681</v>
      </c>
      <c r="F32" s="1929" t="s">
        <v>1681</v>
      </c>
      <c r="G32" s="1892">
        <v>330</v>
      </c>
      <c r="H32" s="1888" t="s">
        <v>725</v>
      </c>
      <c r="I32" s="1888" t="s">
        <v>421</v>
      </c>
      <c r="J32" s="1741" t="s">
        <v>1651</v>
      </c>
      <c r="K32" s="1934">
        <v>20800</v>
      </c>
      <c r="L32" s="1934">
        <v>20800</v>
      </c>
      <c r="M32" s="1742"/>
      <c r="N32" s="1891">
        <f t="shared" si="2"/>
        <v>20800</v>
      </c>
      <c r="O32" s="1903"/>
      <c r="P32" s="1892"/>
      <c r="Q32" s="1892"/>
      <c r="R32" s="1933">
        <v>5.2</v>
      </c>
      <c r="S32" s="1892"/>
      <c r="T32" s="1892"/>
      <c r="U32" s="1892"/>
      <c r="V32" s="1892"/>
      <c r="W32" s="1892"/>
      <c r="X32" s="1892"/>
      <c r="Y32" s="1892"/>
      <c r="Z32" s="1892"/>
      <c r="AA32" s="1892"/>
      <c r="AB32" s="1892"/>
      <c r="AC32" s="1892"/>
      <c r="AD32" s="1892"/>
      <c r="AE32" s="1892"/>
      <c r="AF32" s="1892">
        <v>1</v>
      </c>
      <c r="AG32" s="1899"/>
    </row>
    <row r="33" spans="1:33" ht="27.95" customHeight="1">
      <c r="A33" s="1875" t="s">
        <v>180</v>
      </c>
      <c r="B33" s="1887" t="s">
        <v>181</v>
      </c>
      <c r="C33" s="1887" t="s">
        <v>252</v>
      </c>
      <c r="D33" s="1887"/>
      <c r="E33" s="1929" t="s">
        <v>1682</v>
      </c>
      <c r="F33" s="1929" t="s">
        <v>1682</v>
      </c>
      <c r="G33" s="1892">
        <v>250</v>
      </c>
      <c r="H33" s="1888" t="s">
        <v>725</v>
      </c>
      <c r="I33" s="1888" t="s">
        <v>421</v>
      </c>
      <c r="J33" s="1741" t="s">
        <v>1651</v>
      </c>
      <c r="K33" s="1934">
        <v>47600</v>
      </c>
      <c r="L33" s="1739">
        <v>47600</v>
      </c>
      <c r="M33" s="1742">
        <v>47600</v>
      </c>
      <c r="N33" s="1743">
        <f t="shared" si="2"/>
        <v>0</v>
      </c>
      <c r="O33" s="1903"/>
      <c r="P33" s="1892"/>
      <c r="Q33" s="1892"/>
      <c r="R33" s="1933">
        <v>11.9</v>
      </c>
      <c r="S33" s="1892"/>
      <c r="T33" s="1892"/>
      <c r="U33" s="1892"/>
      <c r="V33" s="1892"/>
      <c r="W33" s="1892"/>
      <c r="X33" s="1892"/>
      <c r="Y33" s="1892"/>
      <c r="Z33" s="1892">
        <v>100</v>
      </c>
      <c r="AA33" s="1892">
        <v>100</v>
      </c>
      <c r="AB33" s="1892">
        <v>1</v>
      </c>
      <c r="AC33" s="1892"/>
      <c r="AD33" s="1892"/>
      <c r="AE33" s="1892"/>
      <c r="AF33" s="1892"/>
      <c r="AG33" s="1899"/>
    </row>
    <row r="34" spans="1:33" ht="27.95" customHeight="1">
      <c r="A34" s="1875" t="s">
        <v>180</v>
      </c>
      <c r="B34" s="1887" t="s">
        <v>181</v>
      </c>
      <c r="C34" s="1887" t="s">
        <v>252</v>
      </c>
      <c r="D34" s="1887"/>
      <c r="E34" s="1929" t="s">
        <v>1683</v>
      </c>
      <c r="F34" s="1929" t="s">
        <v>1683</v>
      </c>
      <c r="G34" s="1892">
        <v>175</v>
      </c>
      <c r="H34" s="1888" t="s">
        <v>725</v>
      </c>
      <c r="I34" s="1888" t="s">
        <v>421</v>
      </c>
      <c r="J34" s="1741" t="s">
        <v>1651</v>
      </c>
      <c r="K34" s="1934">
        <v>24000</v>
      </c>
      <c r="L34" s="1739">
        <v>24000</v>
      </c>
      <c r="M34" s="1742">
        <v>24000</v>
      </c>
      <c r="N34" s="1743">
        <f t="shared" si="2"/>
        <v>0</v>
      </c>
      <c r="O34" s="1903"/>
      <c r="P34" s="1892"/>
      <c r="Q34" s="1892"/>
      <c r="R34" s="1933">
        <v>8.5</v>
      </c>
      <c r="S34" s="1892"/>
      <c r="T34" s="1892"/>
      <c r="U34" s="1892"/>
      <c r="V34" s="1892"/>
      <c r="W34" s="1892"/>
      <c r="X34" s="1892"/>
      <c r="Y34" s="1892"/>
      <c r="Z34" s="1892">
        <v>100</v>
      </c>
      <c r="AA34" s="1892">
        <v>100</v>
      </c>
      <c r="AB34" s="1892">
        <v>1</v>
      </c>
      <c r="AC34" s="1892"/>
      <c r="AD34" s="1892"/>
      <c r="AE34" s="1892"/>
      <c r="AF34" s="1892"/>
      <c r="AG34" s="1899" t="s">
        <v>1679</v>
      </c>
    </row>
    <row r="35" spans="1:33" ht="27.95" customHeight="1">
      <c r="A35" s="1875" t="s">
        <v>180</v>
      </c>
      <c r="B35" s="1887" t="s">
        <v>181</v>
      </c>
      <c r="C35" s="1887" t="s">
        <v>252</v>
      </c>
      <c r="D35" s="1887"/>
      <c r="E35" s="1929" t="s">
        <v>1684</v>
      </c>
      <c r="F35" s="1929" t="s">
        <v>1684</v>
      </c>
      <c r="G35" s="1892">
        <v>234</v>
      </c>
      <c r="H35" s="1888" t="s">
        <v>725</v>
      </c>
      <c r="I35" s="1888" t="s">
        <v>421</v>
      </c>
      <c r="J35" s="1741" t="s">
        <v>1651</v>
      </c>
      <c r="K35" s="1934">
        <v>191802.69</v>
      </c>
      <c r="L35" s="1739">
        <v>191802.69</v>
      </c>
      <c r="M35" s="1696">
        <v>191802.69</v>
      </c>
      <c r="N35" s="1891">
        <f t="shared" si="2"/>
        <v>0</v>
      </c>
      <c r="O35" s="1903"/>
      <c r="P35" s="1892"/>
      <c r="Q35" s="1892"/>
      <c r="R35" s="1933">
        <v>17</v>
      </c>
      <c r="S35" s="1892"/>
      <c r="T35" s="1892"/>
      <c r="U35" s="1892"/>
      <c r="V35" s="1892"/>
      <c r="W35" s="1892"/>
      <c r="X35" s="1892"/>
      <c r="Y35" s="1892"/>
      <c r="Z35" s="1892"/>
      <c r="AA35" s="1892">
        <v>100</v>
      </c>
      <c r="AB35" s="1892"/>
      <c r="AC35" s="1892"/>
      <c r="AD35" s="1892">
        <v>1</v>
      </c>
      <c r="AE35" s="1892"/>
      <c r="AF35" s="1892"/>
      <c r="AG35" s="1899" t="s">
        <v>1679</v>
      </c>
    </row>
    <row r="36" spans="1:33" ht="27.95" customHeight="1">
      <c r="A36" s="1875" t="s">
        <v>180</v>
      </c>
      <c r="B36" s="1887" t="s">
        <v>181</v>
      </c>
      <c r="C36" s="1887" t="s">
        <v>252</v>
      </c>
      <c r="D36" s="1887"/>
      <c r="E36" s="1929" t="s">
        <v>1685</v>
      </c>
      <c r="F36" s="1929" t="s">
        <v>1685</v>
      </c>
      <c r="G36" s="1568"/>
      <c r="H36" s="1888" t="s">
        <v>725</v>
      </c>
      <c r="I36" s="1888" t="s">
        <v>201</v>
      </c>
      <c r="J36" s="1741" t="s">
        <v>1651</v>
      </c>
      <c r="K36" s="1934">
        <v>121768.39</v>
      </c>
      <c r="L36" s="1934">
        <v>121768.39</v>
      </c>
      <c r="M36" s="1742">
        <v>121768.39</v>
      </c>
      <c r="N36" s="1743">
        <f t="shared" si="2"/>
        <v>0</v>
      </c>
      <c r="O36" s="1903"/>
      <c r="P36" s="1892"/>
      <c r="Q36" s="1892"/>
      <c r="R36" s="1903"/>
      <c r="S36" s="1892"/>
      <c r="T36" s="1892"/>
      <c r="U36" s="1892"/>
      <c r="V36" s="1892"/>
      <c r="W36" s="1892"/>
      <c r="X36" s="1892"/>
      <c r="Y36" s="1892"/>
      <c r="Z36" s="1892">
        <v>100</v>
      </c>
      <c r="AA36" s="1892">
        <v>100</v>
      </c>
      <c r="AB36" s="1892">
        <v>1</v>
      </c>
      <c r="AC36" s="1892"/>
      <c r="AD36" s="1892"/>
      <c r="AE36" s="1892"/>
      <c r="AF36" s="1892"/>
      <c r="AG36" s="1899" t="s">
        <v>1686</v>
      </c>
    </row>
    <row r="37" spans="1:33" ht="27.95" customHeight="1">
      <c r="A37" s="1875" t="s">
        <v>180</v>
      </c>
      <c r="B37" s="1887" t="s">
        <v>181</v>
      </c>
      <c r="C37" s="1887" t="s">
        <v>252</v>
      </c>
      <c r="D37" s="1887"/>
      <c r="E37" s="1929" t="s">
        <v>1685</v>
      </c>
      <c r="F37" s="1929" t="s">
        <v>1685</v>
      </c>
      <c r="G37" s="1568"/>
      <c r="H37" s="1888" t="s">
        <v>725</v>
      </c>
      <c r="I37" s="1888" t="s">
        <v>976</v>
      </c>
      <c r="J37" s="1741" t="s">
        <v>1651</v>
      </c>
      <c r="K37" s="1934">
        <v>42800</v>
      </c>
      <c r="L37" s="1934">
        <v>42800</v>
      </c>
      <c r="M37" s="1742">
        <v>42800</v>
      </c>
      <c r="N37" s="1743">
        <f t="shared" si="2"/>
        <v>0</v>
      </c>
      <c r="O37" s="1903"/>
      <c r="P37" s="1892"/>
      <c r="Q37" s="1892"/>
      <c r="R37" s="1903">
        <v>4</v>
      </c>
      <c r="S37" s="1892"/>
      <c r="T37" s="1892"/>
      <c r="U37" s="1892"/>
      <c r="V37" s="1892"/>
      <c r="W37" s="1892"/>
      <c r="X37" s="1892"/>
      <c r="Y37" s="1892"/>
      <c r="Z37" s="1892">
        <v>100</v>
      </c>
      <c r="AA37" s="1892">
        <v>100</v>
      </c>
      <c r="AB37" s="1892">
        <v>1</v>
      </c>
      <c r="AC37" s="1892"/>
      <c r="AD37" s="1892"/>
      <c r="AE37" s="1892"/>
      <c r="AF37" s="1892"/>
      <c r="AG37" s="1899"/>
    </row>
    <row r="38" spans="1:33" s="169" customFormat="1" ht="27.95" customHeight="1">
      <c r="A38" s="1875" t="s">
        <v>180</v>
      </c>
      <c r="B38" s="1276" t="s">
        <v>181</v>
      </c>
      <c r="C38" s="722" t="s">
        <v>277</v>
      </c>
      <c r="D38" s="722"/>
      <c r="E38" s="1859" t="s">
        <v>1687</v>
      </c>
      <c r="F38" s="1859" t="s">
        <v>1687</v>
      </c>
      <c r="G38" s="1885">
        <v>130</v>
      </c>
      <c r="H38" s="986" t="s">
        <v>725</v>
      </c>
      <c r="I38" s="1269" t="s">
        <v>293</v>
      </c>
      <c r="J38" s="983" t="s">
        <v>1651</v>
      </c>
      <c r="K38" s="1863">
        <v>3000</v>
      </c>
      <c r="L38" s="1863">
        <v>3000</v>
      </c>
      <c r="M38" s="1239">
        <v>3000</v>
      </c>
      <c r="N38" s="792">
        <f t="shared" ref="N38:N46" si="3">K38-M38</f>
        <v>0</v>
      </c>
      <c r="O38" s="989"/>
      <c r="P38" s="989"/>
      <c r="Q38" s="987">
        <v>0.2</v>
      </c>
      <c r="R38" s="989"/>
      <c r="S38" s="989"/>
      <c r="T38" s="989"/>
      <c r="U38" s="989"/>
      <c r="V38" s="989"/>
      <c r="W38" s="789"/>
      <c r="X38" s="789"/>
      <c r="Y38" s="789"/>
      <c r="Z38" s="1885">
        <v>100</v>
      </c>
      <c r="AA38" s="1885">
        <v>100</v>
      </c>
      <c r="AB38" s="1885">
        <v>1</v>
      </c>
      <c r="AC38" s="1885"/>
      <c r="AD38" s="1885"/>
      <c r="AE38" s="996"/>
      <c r="AF38" s="1885"/>
      <c r="AG38" s="1053" t="s">
        <v>196</v>
      </c>
    </row>
    <row r="39" spans="1:33" s="169" customFormat="1" ht="27.95" customHeight="1">
      <c r="A39" s="1875" t="s">
        <v>180</v>
      </c>
      <c r="B39" s="1276" t="s">
        <v>181</v>
      </c>
      <c r="C39" s="722" t="s">
        <v>277</v>
      </c>
      <c r="D39" s="722"/>
      <c r="E39" s="1859" t="s">
        <v>200</v>
      </c>
      <c r="F39" s="1859" t="s">
        <v>200</v>
      </c>
      <c r="G39" s="988"/>
      <c r="H39" s="986" t="s">
        <v>725</v>
      </c>
      <c r="I39" s="1269" t="s">
        <v>976</v>
      </c>
      <c r="J39" s="983" t="s">
        <v>1651</v>
      </c>
      <c r="K39" s="1863">
        <v>49414.9</v>
      </c>
      <c r="L39" s="1863">
        <v>49414.9</v>
      </c>
      <c r="M39" s="1998">
        <v>49414.9</v>
      </c>
      <c r="N39" s="792">
        <f t="shared" si="3"/>
        <v>0</v>
      </c>
      <c r="O39" s="989"/>
      <c r="P39" s="989"/>
      <c r="Q39" s="987"/>
      <c r="R39" s="788">
        <v>20</v>
      </c>
      <c r="S39" s="989"/>
      <c r="T39" s="989"/>
      <c r="U39" s="989"/>
      <c r="V39" s="989"/>
      <c r="W39" s="789"/>
      <c r="X39" s="789"/>
      <c r="Y39" s="789"/>
      <c r="Z39" s="1885">
        <v>100</v>
      </c>
      <c r="AA39" s="1885">
        <v>100</v>
      </c>
      <c r="AB39" s="1885">
        <v>1</v>
      </c>
      <c r="AC39" s="1885"/>
      <c r="AD39" s="1885"/>
      <c r="AE39" s="996"/>
      <c r="AF39" s="1885"/>
      <c r="AG39" s="1913" t="s">
        <v>196</v>
      </c>
    </row>
    <row r="40" spans="1:33" s="169" customFormat="1" ht="27.95" customHeight="1">
      <c r="A40" s="1875" t="s">
        <v>180</v>
      </c>
      <c r="B40" s="1276" t="s">
        <v>181</v>
      </c>
      <c r="C40" s="722" t="s">
        <v>277</v>
      </c>
      <c r="D40" s="722"/>
      <c r="E40" s="1859" t="s">
        <v>200</v>
      </c>
      <c r="F40" s="1859" t="s">
        <v>200</v>
      </c>
      <c r="G40" s="988"/>
      <c r="H40" s="986" t="s">
        <v>725</v>
      </c>
      <c r="I40" s="1269" t="s">
        <v>1688</v>
      </c>
      <c r="J40" s="983" t="s">
        <v>1651</v>
      </c>
      <c r="K40" s="1863">
        <v>9499</v>
      </c>
      <c r="L40" s="1863">
        <v>9499</v>
      </c>
      <c r="M40" s="1239">
        <v>9499</v>
      </c>
      <c r="N40" s="792">
        <f t="shared" si="3"/>
        <v>0</v>
      </c>
      <c r="O40" s="989"/>
      <c r="P40" s="989"/>
      <c r="Q40" s="989"/>
      <c r="R40" s="989"/>
      <c r="S40" s="989"/>
      <c r="T40" s="989"/>
      <c r="U40" s="989"/>
      <c r="V40" s="989"/>
      <c r="W40" s="789"/>
      <c r="X40" s="789"/>
      <c r="Y40" s="789"/>
      <c r="Z40" s="1885">
        <v>100</v>
      </c>
      <c r="AA40" s="1885">
        <v>100</v>
      </c>
      <c r="AB40" s="1885">
        <v>1</v>
      </c>
      <c r="AC40" s="1885"/>
      <c r="AD40" s="1885"/>
      <c r="AE40" s="996"/>
      <c r="AF40" s="1885"/>
      <c r="AG40" s="1053" t="s">
        <v>1689</v>
      </c>
    </row>
    <row r="41" spans="1:33" s="169" customFormat="1" ht="27.95" customHeight="1">
      <c r="A41" s="1875" t="s">
        <v>180</v>
      </c>
      <c r="B41" s="1276" t="s">
        <v>181</v>
      </c>
      <c r="C41" s="722" t="s">
        <v>277</v>
      </c>
      <c r="D41" s="722"/>
      <c r="E41" s="1859" t="s">
        <v>297</v>
      </c>
      <c r="F41" s="1859" t="s">
        <v>1690</v>
      </c>
      <c r="G41" s="1885">
        <v>77</v>
      </c>
      <c r="H41" s="986" t="s">
        <v>205</v>
      </c>
      <c r="I41" s="1269" t="s">
        <v>155</v>
      </c>
      <c r="J41" s="983" t="s">
        <v>1651</v>
      </c>
      <c r="K41" s="1863">
        <v>22561.47</v>
      </c>
      <c r="L41" s="1863">
        <v>22561.47</v>
      </c>
      <c r="M41" s="1989">
        <v>22561.47</v>
      </c>
      <c r="N41" s="792">
        <f t="shared" si="3"/>
        <v>0</v>
      </c>
      <c r="O41" s="989"/>
      <c r="P41" s="989"/>
      <c r="Q41" s="989"/>
      <c r="R41" s="989"/>
      <c r="S41" s="987">
        <v>0.23</v>
      </c>
      <c r="T41" s="989"/>
      <c r="U41" s="989"/>
      <c r="V41" s="989"/>
      <c r="W41" s="789"/>
      <c r="X41" s="789"/>
      <c r="Y41" s="789"/>
      <c r="Z41" s="1885">
        <v>100</v>
      </c>
      <c r="AA41" s="1885">
        <v>100</v>
      </c>
      <c r="AB41" s="1885">
        <v>1</v>
      </c>
      <c r="AC41" s="1885"/>
      <c r="AD41" s="1885"/>
      <c r="AE41" s="996"/>
      <c r="AF41" s="1885"/>
      <c r="AG41" s="1913" t="s">
        <v>196</v>
      </c>
    </row>
    <row r="42" spans="1:33" s="169" customFormat="1" ht="27.95" customHeight="1">
      <c r="A42" s="1875" t="s">
        <v>180</v>
      </c>
      <c r="B42" s="1276" t="s">
        <v>181</v>
      </c>
      <c r="C42" s="722" t="s">
        <v>277</v>
      </c>
      <c r="D42" s="722"/>
      <c r="E42" s="1859" t="s">
        <v>716</v>
      </c>
      <c r="F42" s="1859" t="s">
        <v>1691</v>
      </c>
      <c r="G42" s="1885">
        <v>55</v>
      </c>
      <c r="H42" s="986" t="s">
        <v>205</v>
      </c>
      <c r="I42" s="1269" t="s">
        <v>155</v>
      </c>
      <c r="J42" s="983" t="s">
        <v>1651</v>
      </c>
      <c r="K42" s="1863">
        <v>12000</v>
      </c>
      <c r="L42" s="1863">
        <v>12000</v>
      </c>
      <c r="M42" s="1960">
        <v>12000</v>
      </c>
      <c r="N42" s="792">
        <f t="shared" si="3"/>
        <v>0</v>
      </c>
      <c r="O42" s="989"/>
      <c r="P42" s="989"/>
      <c r="Q42" s="989"/>
      <c r="R42" s="989"/>
      <c r="S42" s="987">
        <v>0.15</v>
      </c>
      <c r="T42" s="989"/>
      <c r="U42" s="989"/>
      <c r="V42" s="989"/>
      <c r="W42" s="789"/>
      <c r="X42" s="789"/>
      <c r="Y42" s="789"/>
      <c r="Z42" s="1885">
        <v>100</v>
      </c>
      <c r="AA42" s="1885">
        <v>100</v>
      </c>
      <c r="AB42" s="1885">
        <v>1</v>
      </c>
      <c r="AC42" s="1885"/>
      <c r="AD42" s="1885"/>
      <c r="AE42" s="996"/>
      <c r="AF42" s="1885"/>
      <c r="AG42" s="1053" t="s">
        <v>196</v>
      </c>
    </row>
    <row r="43" spans="1:33" s="169" customFormat="1" ht="27.95" customHeight="1">
      <c r="A43" s="1875" t="s">
        <v>180</v>
      </c>
      <c r="B43" s="1276" t="s">
        <v>181</v>
      </c>
      <c r="C43" s="722" t="s">
        <v>277</v>
      </c>
      <c r="D43" s="722"/>
      <c r="E43" s="1231" t="s">
        <v>1692</v>
      </c>
      <c r="F43" s="1231" t="s">
        <v>1692</v>
      </c>
      <c r="G43" s="1885">
        <v>185</v>
      </c>
      <c r="H43" s="986" t="s">
        <v>205</v>
      </c>
      <c r="I43" s="1269" t="s">
        <v>1650</v>
      </c>
      <c r="J43" s="983" t="s">
        <v>1651</v>
      </c>
      <c r="K43" s="1551">
        <v>68367</v>
      </c>
      <c r="L43" s="1551">
        <v>68367</v>
      </c>
      <c r="M43" s="1966">
        <v>68367</v>
      </c>
      <c r="N43" s="1553">
        <f t="shared" si="3"/>
        <v>0</v>
      </c>
      <c r="O43" s="989"/>
      <c r="P43" s="989"/>
      <c r="Q43" s="989"/>
      <c r="R43" s="989"/>
      <c r="S43" s="987"/>
      <c r="T43" s="989"/>
      <c r="U43" s="788">
        <v>2.4</v>
      </c>
      <c r="V43" s="989"/>
      <c r="W43" s="789"/>
      <c r="X43" s="789"/>
      <c r="Y43" s="789"/>
      <c r="Z43" s="1885">
        <v>100</v>
      </c>
      <c r="AA43" s="1885">
        <v>100</v>
      </c>
      <c r="AB43" s="1885">
        <v>1</v>
      </c>
      <c r="AC43" s="1885"/>
      <c r="AD43" s="1885"/>
      <c r="AE43" s="996"/>
      <c r="AF43" s="1885"/>
      <c r="AG43" s="1913" t="s">
        <v>196</v>
      </c>
    </row>
    <row r="44" spans="1:33" s="169" customFormat="1" ht="27.95" customHeight="1">
      <c r="A44" s="1875" t="s">
        <v>180</v>
      </c>
      <c r="B44" s="1276" t="s">
        <v>181</v>
      </c>
      <c r="C44" s="722" t="s">
        <v>277</v>
      </c>
      <c r="D44" s="722"/>
      <c r="E44" s="1276" t="s">
        <v>1693</v>
      </c>
      <c r="F44" s="1276" t="s">
        <v>1693</v>
      </c>
      <c r="G44" s="1885">
        <v>87</v>
      </c>
      <c r="H44" s="986" t="s">
        <v>205</v>
      </c>
      <c r="I44" s="1269" t="s">
        <v>1650</v>
      </c>
      <c r="J44" s="983" t="s">
        <v>1651</v>
      </c>
      <c r="K44" s="1551">
        <v>105399.01</v>
      </c>
      <c r="L44" s="1551">
        <v>105399.01</v>
      </c>
      <c r="M44" s="1966">
        <v>105399.01</v>
      </c>
      <c r="N44" s="1553">
        <f t="shared" si="3"/>
        <v>0</v>
      </c>
      <c r="O44" s="989"/>
      <c r="P44" s="989"/>
      <c r="Q44" s="989"/>
      <c r="R44" s="989"/>
      <c r="S44" s="987"/>
      <c r="T44" s="989"/>
      <c r="U44" s="788">
        <v>3.7</v>
      </c>
      <c r="V44" s="989"/>
      <c r="W44" s="789"/>
      <c r="X44" s="789"/>
      <c r="Y44" s="789"/>
      <c r="Z44" s="1885">
        <v>100</v>
      </c>
      <c r="AA44" s="1885">
        <v>100</v>
      </c>
      <c r="AB44" s="1885">
        <v>1</v>
      </c>
      <c r="AC44" s="1885"/>
      <c r="AD44" s="1885"/>
      <c r="AE44" s="996"/>
      <c r="AF44" s="1885"/>
      <c r="AG44" s="1053" t="s">
        <v>174</v>
      </c>
    </row>
    <row r="45" spans="1:33" s="169" customFormat="1" ht="27.95" customHeight="1">
      <c r="A45" s="1875" t="s">
        <v>180</v>
      </c>
      <c r="B45" s="1276" t="s">
        <v>181</v>
      </c>
      <c r="C45" s="722" t="s">
        <v>277</v>
      </c>
      <c r="D45" s="722"/>
      <c r="E45" s="1276" t="s">
        <v>1694</v>
      </c>
      <c r="F45" s="1276" t="s">
        <v>1694</v>
      </c>
      <c r="G45" s="1885">
        <v>48</v>
      </c>
      <c r="H45" s="986" t="s">
        <v>205</v>
      </c>
      <c r="I45" s="1269" t="s">
        <v>1650</v>
      </c>
      <c r="J45" s="983" t="s">
        <v>1651</v>
      </c>
      <c r="K45" s="1551">
        <v>68367</v>
      </c>
      <c r="L45" s="1551">
        <v>68367</v>
      </c>
      <c r="M45" s="1966">
        <v>68367</v>
      </c>
      <c r="N45" s="1553">
        <f t="shared" si="3"/>
        <v>0</v>
      </c>
      <c r="O45" s="989"/>
      <c r="P45" s="989"/>
      <c r="Q45" s="989"/>
      <c r="R45" s="989"/>
      <c r="S45" s="987"/>
      <c r="T45" s="989"/>
      <c r="U45" s="788">
        <v>2.4</v>
      </c>
      <c r="V45" s="989"/>
      <c r="W45" s="789"/>
      <c r="X45" s="789"/>
      <c r="Y45" s="789"/>
      <c r="Z45" s="1885">
        <v>100</v>
      </c>
      <c r="AA45" s="1885">
        <v>100</v>
      </c>
      <c r="AB45" s="1885">
        <v>1</v>
      </c>
      <c r="AC45" s="1885"/>
      <c r="AD45" s="1885"/>
      <c r="AE45" s="996"/>
      <c r="AF45" s="1885"/>
      <c r="AG45" s="1053" t="s">
        <v>174</v>
      </c>
    </row>
    <row r="46" spans="1:33" s="169" customFormat="1" ht="27.95" customHeight="1">
      <c r="A46" s="1875" t="s">
        <v>9</v>
      </c>
      <c r="B46" s="1276" t="s">
        <v>181</v>
      </c>
      <c r="C46" s="722" t="s">
        <v>277</v>
      </c>
      <c r="D46" s="722"/>
      <c r="E46" s="1276" t="s">
        <v>200</v>
      </c>
      <c r="F46" s="1276" t="s">
        <v>200</v>
      </c>
      <c r="G46" s="992"/>
      <c r="H46" s="986" t="s">
        <v>725</v>
      </c>
      <c r="I46" s="1269" t="s">
        <v>1695</v>
      </c>
      <c r="J46" s="983" t="s">
        <v>1651</v>
      </c>
      <c r="K46" s="1551">
        <v>7501</v>
      </c>
      <c r="L46" s="1551">
        <v>7501</v>
      </c>
      <c r="M46" s="1998">
        <v>7501</v>
      </c>
      <c r="N46" s="1553">
        <f t="shared" si="3"/>
        <v>0</v>
      </c>
      <c r="O46" s="989"/>
      <c r="P46" s="989"/>
      <c r="Q46" s="989"/>
      <c r="R46" s="989"/>
      <c r="S46" s="987"/>
      <c r="T46" s="989"/>
      <c r="U46" s="989"/>
      <c r="V46" s="989"/>
      <c r="W46" s="789"/>
      <c r="X46" s="789"/>
      <c r="Y46" s="789"/>
      <c r="Z46" s="1885">
        <v>100</v>
      </c>
      <c r="AA46" s="1885">
        <v>100</v>
      </c>
      <c r="AB46" s="1885">
        <v>1</v>
      </c>
      <c r="AC46" s="1885"/>
      <c r="AD46" s="1885"/>
      <c r="AE46" s="996"/>
      <c r="AF46" s="1885"/>
      <c r="AG46" s="1053" t="s">
        <v>1696</v>
      </c>
    </row>
    <row r="47" spans="1:33" s="169" customFormat="1" ht="36.75" customHeight="1">
      <c r="A47" s="1875" t="s">
        <v>180</v>
      </c>
      <c r="B47" s="1276" t="s">
        <v>181</v>
      </c>
      <c r="C47" s="1276" t="s">
        <v>305</v>
      </c>
      <c r="D47" s="1276"/>
      <c r="E47" s="1231" t="s">
        <v>1697</v>
      </c>
      <c r="F47" s="1231" t="s">
        <v>1697</v>
      </c>
      <c r="G47" s="1273">
        <v>231</v>
      </c>
      <c r="H47" s="1269" t="s">
        <v>205</v>
      </c>
      <c r="I47" s="1269" t="s">
        <v>1650</v>
      </c>
      <c r="J47" s="983" t="s">
        <v>1651</v>
      </c>
      <c r="K47" s="1272">
        <v>22200</v>
      </c>
      <c r="L47" s="1272">
        <v>22200</v>
      </c>
      <c r="M47" s="1989">
        <v>22200</v>
      </c>
      <c r="N47" s="1553">
        <f>K47-M47</f>
        <v>0</v>
      </c>
      <c r="O47" s="1273"/>
      <c r="P47" s="1273"/>
      <c r="Q47" s="1273"/>
      <c r="R47" s="1233"/>
      <c r="S47" s="1273"/>
      <c r="T47" s="1273"/>
      <c r="U47" s="1537">
        <v>3</v>
      </c>
      <c r="V47" s="1273"/>
      <c r="W47" s="1273"/>
      <c r="X47" s="1273"/>
      <c r="Y47" s="1273"/>
      <c r="Z47" s="1273">
        <v>100</v>
      </c>
      <c r="AA47" s="1273">
        <v>100</v>
      </c>
      <c r="AB47" s="1273">
        <v>1</v>
      </c>
      <c r="AC47" s="1273"/>
      <c r="AD47" s="1273"/>
      <c r="AE47" s="1273"/>
      <c r="AF47" s="1273"/>
      <c r="AG47" s="1927" t="s">
        <v>1698</v>
      </c>
    </row>
    <row r="48" spans="1:33" s="169" customFormat="1" ht="71.25" customHeight="1">
      <c r="A48" s="1875" t="s">
        <v>180</v>
      </c>
      <c r="B48" s="1276" t="s">
        <v>181</v>
      </c>
      <c r="C48" s="1276" t="s">
        <v>305</v>
      </c>
      <c r="D48" s="1276"/>
      <c r="E48" s="1231" t="s">
        <v>1699</v>
      </c>
      <c r="F48" s="1231" t="s">
        <v>1699</v>
      </c>
      <c r="G48" s="1273">
        <v>147</v>
      </c>
      <c r="H48" s="1269" t="s">
        <v>205</v>
      </c>
      <c r="I48" s="1269" t="s">
        <v>1650</v>
      </c>
      <c r="J48" s="983" t="s">
        <v>1651</v>
      </c>
      <c r="K48" s="1272">
        <v>387519.45</v>
      </c>
      <c r="L48" s="1272">
        <v>387519.45</v>
      </c>
      <c r="M48" s="1989">
        <v>387519.45</v>
      </c>
      <c r="N48" s="1553">
        <f t="shared" ref="N48:N58" si="4">K48-M48</f>
        <v>0</v>
      </c>
      <c r="O48" s="1273"/>
      <c r="P48" s="1273"/>
      <c r="Q48" s="1273"/>
      <c r="R48" s="1233"/>
      <c r="S48" s="1273"/>
      <c r="T48" s="1273"/>
      <c r="U48" s="1537">
        <v>10.5</v>
      </c>
      <c r="V48" s="1273"/>
      <c r="W48" s="1273"/>
      <c r="X48" s="1273"/>
      <c r="Y48" s="1273"/>
      <c r="Z48" s="1273">
        <v>100</v>
      </c>
      <c r="AA48" s="1273">
        <v>100</v>
      </c>
      <c r="AB48" s="1273">
        <v>1</v>
      </c>
      <c r="AC48" s="1273"/>
      <c r="AD48" s="1273"/>
      <c r="AE48" s="1273"/>
      <c r="AF48" s="1273"/>
      <c r="AG48" s="1927" t="s">
        <v>1698</v>
      </c>
    </row>
    <row r="49" spans="1:33" s="169" customFormat="1" ht="27.95" customHeight="1">
      <c r="A49" s="1875" t="s">
        <v>180</v>
      </c>
      <c r="B49" s="1276" t="s">
        <v>181</v>
      </c>
      <c r="C49" s="1276" t="s">
        <v>305</v>
      </c>
      <c r="D49" s="1276"/>
      <c r="E49" s="1231" t="s">
        <v>1700</v>
      </c>
      <c r="F49" s="1231" t="s">
        <v>1700</v>
      </c>
      <c r="G49" s="1273">
        <v>480</v>
      </c>
      <c r="H49" s="1269" t="s">
        <v>725</v>
      </c>
      <c r="I49" s="1269" t="s">
        <v>421</v>
      </c>
      <c r="J49" s="983" t="s">
        <v>1651</v>
      </c>
      <c r="K49" s="1272">
        <v>20000</v>
      </c>
      <c r="L49" s="1272">
        <v>20000</v>
      </c>
      <c r="M49" s="1989">
        <v>20000</v>
      </c>
      <c r="N49" s="1553">
        <f t="shared" si="4"/>
        <v>0</v>
      </c>
      <c r="O49" s="1273"/>
      <c r="P49" s="1273"/>
      <c r="Q49" s="1273"/>
      <c r="R49" s="1537">
        <v>5</v>
      </c>
      <c r="S49" s="1273"/>
      <c r="T49" s="1273"/>
      <c r="U49" s="1233"/>
      <c r="V49" s="1273"/>
      <c r="W49" s="1273"/>
      <c r="X49" s="1273"/>
      <c r="Y49" s="1273"/>
      <c r="Z49" s="1273">
        <v>100</v>
      </c>
      <c r="AA49" s="1273">
        <v>100</v>
      </c>
      <c r="AB49" s="1273">
        <v>1</v>
      </c>
      <c r="AC49" s="1273"/>
      <c r="AD49" s="1273"/>
      <c r="AE49" s="1273"/>
      <c r="AF49" s="1273"/>
      <c r="AG49" s="1927" t="s">
        <v>1698</v>
      </c>
    </row>
    <row r="50" spans="1:33" s="169" customFormat="1" ht="27.95" customHeight="1">
      <c r="A50" s="1875" t="s">
        <v>180</v>
      </c>
      <c r="B50" s="1276" t="s">
        <v>181</v>
      </c>
      <c r="C50" s="1276" t="s">
        <v>305</v>
      </c>
      <c r="D50" s="1276"/>
      <c r="E50" s="1231" t="s">
        <v>1701</v>
      </c>
      <c r="F50" s="1231" t="s">
        <v>1701</v>
      </c>
      <c r="G50" s="1273">
        <v>369</v>
      </c>
      <c r="H50" s="1269" t="s">
        <v>725</v>
      </c>
      <c r="I50" s="1269" t="s">
        <v>421</v>
      </c>
      <c r="J50" s="983" t="s">
        <v>1651</v>
      </c>
      <c r="K50" s="1272">
        <v>13400</v>
      </c>
      <c r="L50" s="1272">
        <v>13400</v>
      </c>
      <c r="M50" s="1989">
        <v>13400</v>
      </c>
      <c r="N50" s="1553">
        <f t="shared" si="4"/>
        <v>0</v>
      </c>
      <c r="O50" s="1273"/>
      <c r="P50" s="1273"/>
      <c r="Q50" s="1273"/>
      <c r="R50" s="1537">
        <v>3.35</v>
      </c>
      <c r="S50" s="1273"/>
      <c r="T50" s="1273"/>
      <c r="U50" s="1273"/>
      <c r="V50" s="1273"/>
      <c r="W50" s="1273"/>
      <c r="X50" s="1273"/>
      <c r="Y50" s="1273"/>
      <c r="Z50" s="1273"/>
      <c r="AA50" s="1273">
        <v>100</v>
      </c>
      <c r="AB50" s="1273"/>
      <c r="AC50" s="1273"/>
      <c r="AD50" s="1273"/>
      <c r="AE50" s="1273"/>
      <c r="AF50" s="1273">
        <v>1</v>
      </c>
      <c r="AG50" s="1927" t="s">
        <v>1698</v>
      </c>
    </row>
    <row r="51" spans="1:33" s="169" customFormat="1" ht="27.95" customHeight="1">
      <c r="A51" s="1875" t="s">
        <v>180</v>
      </c>
      <c r="B51" s="1276" t="s">
        <v>181</v>
      </c>
      <c r="C51" s="1276" t="s">
        <v>305</v>
      </c>
      <c r="D51" s="1276"/>
      <c r="E51" s="1231" t="s">
        <v>1702</v>
      </c>
      <c r="F51" s="1231" t="s">
        <v>1702</v>
      </c>
      <c r="G51" s="1273">
        <v>408</v>
      </c>
      <c r="H51" s="1269" t="s">
        <v>725</v>
      </c>
      <c r="I51" s="1269" t="s">
        <v>421</v>
      </c>
      <c r="J51" s="983" t="s">
        <v>1651</v>
      </c>
      <c r="K51" s="1272">
        <v>24000</v>
      </c>
      <c r="L51" s="1272">
        <v>24000</v>
      </c>
      <c r="M51" s="1989">
        <v>24000</v>
      </c>
      <c r="N51" s="1553">
        <f t="shared" si="4"/>
        <v>0</v>
      </c>
      <c r="O51" s="1273"/>
      <c r="P51" s="1273"/>
      <c r="Q51" s="1273"/>
      <c r="R51" s="1537">
        <v>6</v>
      </c>
      <c r="S51" s="1273"/>
      <c r="T51" s="1273"/>
      <c r="U51" s="1273"/>
      <c r="V51" s="1273"/>
      <c r="W51" s="1273"/>
      <c r="X51" s="1273"/>
      <c r="Y51" s="1273"/>
      <c r="Z51" s="1273">
        <v>100</v>
      </c>
      <c r="AA51" s="1273">
        <v>100</v>
      </c>
      <c r="AB51" s="1273">
        <v>1</v>
      </c>
      <c r="AC51" s="1273"/>
      <c r="AD51" s="1273"/>
      <c r="AE51" s="1273"/>
      <c r="AF51" s="1273"/>
      <c r="AG51" s="1927" t="s">
        <v>1698</v>
      </c>
    </row>
    <row r="52" spans="1:33" s="169" customFormat="1" ht="27.95" customHeight="1">
      <c r="A52" s="1875" t="s">
        <v>180</v>
      </c>
      <c r="B52" s="1276" t="s">
        <v>181</v>
      </c>
      <c r="C52" s="1276" t="s">
        <v>305</v>
      </c>
      <c r="D52" s="1276"/>
      <c r="E52" s="1231" t="s">
        <v>1703</v>
      </c>
      <c r="F52" s="1231" t="s">
        <v>721</v>
      </c>
      <c r="G52" s="1273">
        <v>254</v>
      </c>
      <c r="H52" s="1269" t="s">
        <v>725</v>
      </c>
      <c r="I52" s="1269" t="s">
        <v>976</v>
      </c>
      <c r="J52" s="983" t="s">
        <v>1651</v>
      </c>
      <c r="K52" s="1272">
        <v>5000</v>
      </c>
      <c r="L52" s="1272">
        <v>5000</v>
      </c>
      <c r="M52" s="1988">
        <v>5000</v>
      </c>
      <c r="N52" s="1275">
        <f t="shared" si="4"/>
        <v>0</v>
      </c>
      <c r="O52" s="1273"/>
      <c r="P52" s="1273"/>
      <c r="Q52" s="1273"/>
      <c r="R52" s="1537">
        <v>0.5</v>
      </c>
      <c r="S52" s="1273"/>
      <c r="T52" s="1273"/>
      <c r="U52" s="1273"/>
      <c r="V52" s="1273"/>
      <c r="W52" s="1273"/>
      <c r="X52" s="1273"/>
      <c r="Y52" s="1273"/>
      <c r="Z52" s="1273">
        <v>100</v>
      </c>
      <c r="AA52" s="1273">
        <v>100</v>
      </c>
      <c r="AB52" s="1273">
        <v>1</v>
      </c>
      <c r="AC52" s="1273"/>
      <c r="AD52" s="1273"/>
      <c r="AE52" s="1273"/>
      <c r="AF52" s="1273"/>
      <c r="AG52" s="1927"/>
    </row>
    <row r="53" spans="1:33" s="169" customFormat="1" ht="27.95" customHeight="1">
      <c r="A53" s="1875" t="s">
        <v>180</v>
      </c>
      <c r="B53" s="1276" t="s">
        <v>181</v>
      </c>
      <c r="C53" s="1276" t="s">
        <v>305</v>
      </c>
      <c r="D53" s="1276"/>
      <c r="E53" s="1231" t="s">
        <v>1704</v>
      </c>
      <c r="F53" s="1231" t="s">
        <v>1705</v>
      </c>
      <c r="G53" s="1273">
        <v>71</v>
      </c>
      <c r="H53" s="1269" t="s">
        <v>725</v>
      </c>
      <c r="I53" s="1269" t="s">
        <v>976</v>
      </c>
      <c r="J53" s="983" t="s">
        <v>1651</v>
      </c>
      <c r="K53" s="1272">
        <v>10000</v>
      </c>
      <c r="L53" s="1272">
        <v>10000</v>
      </c>
      <c r="M53" s="1988">
        <v>10000</v>
      </c>
      <c r="N53" s="1275">
        <f t="shared" si="4"/>
        <v>0</v>
      </c>
      <c r="O53" s="1273"/>
      <c r="P53" s="1273"/>
      <c r="Q53" s="1273"/>
      <c r="R53" s="1537">
        <v>1</v>
      </c>
      <c r="S53" s="1273"/>
      <c r="T53" s="1273"/>
      <c r="U53" s="1273"/>
      <c r="V53" s="1273"/>
      <c r="W53" s="1273"/>
      <c r="X53" s="1273"/>
      <c r="Y53" s="1273"/>
      <c r="Z53" s="1273">
        <v>100</v>
      </c>
      <c r="AA53" s="1273">
        <v>100</v>
      </c>
      <c r="AB53" s="1273">
        <v>1</v>
      </c>
      <c r="AC53" s="1273"/>
      <c r="AD53" s="1273"/>
      <c r="AE53" s="1273"/>
      <c r="AF53" s="1273"/>
      <c r="AG53" s="1927"/>
    </row>
    <row r="54" spans="1:33" s="279" customFormat="1" ht="27.95" customHeight="1">
      <c r="A54" s="1875" t="s">
        <v>180</v>
      </c>
      <c r="B54" s="1276" t="s">
        <v>181</v>
      </c>
      <c r="C54" s="1276" t="s">
        <v>305</v>
      </c>
      <c r="D54" s="1276"/>
      <c r="E54" s="1231" t="s">
        <v>1706</v>
      </c>
      <c r="F54" s="1231" t="s">
        <v>1707</v>
      </c>
      <c r="G54" s="1273">
        <v>313</v>
      </c>
      <c r="H54" s="1269" t="s">
        <v>725</v>
      </c>
      <c r="I54" s="1269" t="s">
        <v>976</v>
      </c>
      <c r="J54" s="983" t="s">
        <v>1651</v>
      </c>
      <c r="K54" s="1272">
        <v>10000</v>
      </c>
      <c r="L54" s="1272">
        <v>10000</v>
      </c>
      <c r="M54" s="1988">
        <v>10000</v>
      </c>
      <c r="N54" s="1275">
        <f t="shared" si="4"/>
        <v>0</v>
      </c>
      <c r="O54" s="1273"/>
      <c r="P54" s="1273"/>
      <c r="Q54" s="1273"/>
      <c r="R54" s="1537">
        <v>1</v>
      </c>
      <c r="S54" s="1273"/>
      <c r="T54" s="1273"/>
      <c r="U54" s="1273"/>
      <c r="V54" s="1273"/>
      <c r="W54" s="1273"/>
      <c r="X54" s="1273"/>
      <c r="Y54" s="1273"/>
      <c r="Z54" s="1273">
        <v>100</v>
      </c>
      <c r="AA54" s="1273">
        <v>100</v>
      </c>
      <c r="AB54" s="1273">
        <v>1</v>
      </c>
      <c r="AC54" s="1273"/>
      <c r="AD54" s="1273"/>
      <c r="AE54" s="1273"/>
      <c r="AF54" s="1273"/>
      <c r="AG54" s="1927"/>
    </row>
    <row r="55" spans="1:33" s="279" customFormat="1" ht="27.95" customHeight="1">
      <c r="A55" s="1875" t="s">
        <v>180</v>
      </c>
      <c r="B55" s="1276" t="s">
        <v>181</v>
      </c>
      <c r="C55" s="1276" t="s">
        <v>305</v>
      </c>
      <c r="D55" s="1276"/>
      <c r="E55" s="1231" t="s">
        <v>1056</v>
      </c>
      <c r="F55" s="1231" t="s">
        <v>1708</v>
      </c>
      <c r="G55" s="1273">
        <v>48</v>
      </c>
      <c r="H55" s="1269" t="s">
        <v>725</v>
      </c>
      <c r="I55" s="1269" t="s">
        <v>293</v>
      </c>
      <c r="J55" s="983" t="s">
        <v>1651</v>
      </c>
      <c r="K55" s="1272">
        <v>30000</v>
      </c>
      <c r="L55" s="1272">
        <v>30000</v>
      </c>
      <c r="M55" s="1988">
        <v>30000</v>
      </c>
      <c r="N55" s="1275">
        <f t="shared" si="4"/>
        <v>0</v>
      </c>
      <c r="O55" s="1273"/>
      <c r="P55" s="1273"/>
      <c r="Q55" s="1537">
        <v>1</v>
      </c>
      <c r="R55" s="1233"/>
      <c r="S55" s="1273"/>
      <c r="T55" s="1273"/>
      <c r="U55" s="1273"/>
      <c r="V55" s="1273"/>
      <c r="W55" s="1273"/>
      <c r="X55" s="1273"/>
      <c r="Y55" s="1273"/>
      <c r="Z55" s="1273">
        <v>100</v>
      </c>
      <c r="AA55" s="1273">
        <v>100</v>
      </c>
      <c r="AB55" s="1273">
        <v>1</v>
      </c>
      <c r="AC55" s="1273"/>
      <c r="AD55" s="1273"/>
      <c r="AE55" s="1273"/>
      <c r="AF55" s="1273"/>
      <c r="AG55" s="1927"/>
    </row>
    <row r="56" spans="1:33" s="279" customFormat="1" ht="27.95" customHeight="1">
      <c r="A56" s="1875" t="s">
        <v>180</v>
      </c>
      <c r="B56" s="1276" t="s">
        <v>181</v>
      </c>
      <c r="C56" s="1276" t="s">
        <v>305</v>
      </c>
      <c r="D56" s="1276"/>
      <c r="E56" s="1231" t="s">
        <v>1709</v>
      </c>
      <c r="F56" s="1231" t="s">
        <v>1710</v>
      </c>
      <c r="G56" s="1273">
        <v>147</v>
      </c>
      <c r="H56" s="1269" t="s">
        <v>725</v>
      </c>
      <c r="I56" s="1269" t="s">
        <v>976</v>
      </c>
      <c r="J56" s="983" t="s">
        <v>1651</v>
      </c>
      <c r="K56" s="1272">
        <v>20000</v>
      </c>
      <c r="L56" s="1272">
        <v>20000</v>
      </c>
      <c r="M56" s="1988">
        <v>20000</v>
      </c>
      <c r="N56" s="1275">
        <f t="shared" si="4"/>
        <v>0</v>
      </c>
      <c r="O56" s="1273"/>
      <c r="P56" s="1273"/>
      <c r="Q56" s="1273"/>
      <c r="R56" s="1537">
        <v>2</v>
      </c>
      <c r="S56" s="1273"/>
      <c r="T56" s="1273"/>
      <c r="U56" s="1273"/>
      <c r="V56" s="1273"/>
      <c r="W56" s="1273"/>
      <c r="X56" s="1273"/>
      <c r="Y56" s="1273"/>
      <c r="Z56" s="1273">
        <v>100</v>
      </c>
      <c r="AA56" s="1273">
        <v>100</v>
      </c>
      <c r="AB56" s="1273">
        <v>1</v>
      </c>
      <c r="AC56" s="1273"/>
      <c r="AD56" s="1273"/>
      <c r="AE56" s="1273"/>
      <c r="AF56" s="1273"/>
      <c r="AG56" s="1927"/>
    </row>
    <row r="57" spans="1:33" s="279" customFormat="1" ht="27.95" customHeight="1">
      <c r="A57" s="1875" t="s">
        <v>180</v>
      </c>
      <c r="B57" s="1276" t="s">
        <v>181</v>
      </c>
      <c r="C57" s="1276" t="s">
        <v>305</v>
      </c>
      <c r="D57" s="1276"/>
      <c r="E57" s="1231" t="s">
        <v>1711</v>
      </c>
      <c r="F57" s="1231" t="s">
        <v>721</v>
      </c>
      <c r="G57" s="1273">
        <v>21</v>
      </c>
      <c r="H57" s="1269" t="s">
        <v>725</v>
      </c>
      <c r="I57" s="1269" t="s">
        <v>976</v>
      </c>
      <c r="J57" s="983" t="s">
        <v>1651</v>
      </c>
      <c r="K57" s="1272">
        <v>20000</v>
      </c>
      <c r="L57" s="1272">
        <v>20000</v>
      </c>
      <c r="M57" s="1988">
        <v>20000</v>
      </c>
      <c r="N57" s="1275">
        <f t="shared" si="4"/>
        <v>0</v>
      </c>
      <c r="O57" s="1273"/>
      <c r="P57" s="1273"/>
      <c r="Q57" s="1273"/>
      <c r="R57" s="1537">
        <v>2</v>
      </c>
      <c r="S57" s="1273"/>
      <c r="T57" s="1273"/>
      <c r="U57" s="1273"/>
      <c r="V57" s="1273"/>
      <c r="W57" s="1273"/>
      <c r="X57" s="1273"/>
      <c r="Y57" s="1273"/>
      <c r="Z57" s="1273">
        <v>100</v>
      </c>
      <c r="AA57" s="1273">
        <v>100</v>
      </c>
      <c r="AB57" s="1273">
        <v>1</v>
      </c>
      <c r="AC57" s="1273"/>
      <c r="AD57" s="1273"/>
      <c r="AE57" s="1273"/>
      <c r="AF57" s="1273"/>
      <c r="AG57" s="1927"/>
    </row>
    <row r="58" spans="1:33" s="279" customFormat="1" ht="27.95" customHeight="1">
      <c r="A58" s="1875" t="s">
        <v>180</v>
      </c>
      <c r="B58" s="1276" t="s">
        <v>181</v>
      </c>
      <c r="C58" s="1276" t="s">
        <v>305</v>
      </c>
      <c r="D58" s="1276"/>
      <c r="E58" s="1231" t="s">
        <v>1052</v>
      </c>
      <c r="F58" s="1231" t="s">
        <v>721</v>
      </c>
      <c r="G58" s="1273">
        <v>42</v>
      </c>
      <c r="H58" s="1269" t="s">
        <v>725</v>
      </c>
      <c r="I58" s="1269" t="s">
        <v>976</v>
      </c>
      <c r="J58" s="983" t="s">
        <v>1651</v>
      </c>
      <c r="K58" s="1272">
        <v>30000</v>
      </c>
      <c r="L58" s="1272">
        <v>30000</v>
      </c>
      <c r="M58" s="1988">
        <v>30000</v>
      </c>
      <c r="N58" s="1275">
        <f t="shared" si="4"/>
        <v>0</v>
      </c>
      <c r="O58" s="1273"/>
      <c r="P58" s="1273"/>
      <c r="Q58" s="1273"/>
      <c r="R58" s="1537">
        <v>3</v>
      </c>
      <c r="S58" s="1273"/>
      <c r="T58" s="1273"/>
      <c r="U58" s="1273"/>
      <c r="V58" s="1273"/>
      <c r="W58" s="1273"/>
      <c r="X58" s="1273"/>
      <c r="Y58" s="1273"/>
      <c r="Z58" s="1273">
        <v>100</v>
      </c>
      <c r="AA58" s="1273">
        <v>100</v>
      </c>
      <c r="AB58" s="1273">
        <v>1</v>
      </c>
      <c r="AC58" s="1273"/>
      <c r="AD58" s="1273"/>
      <c r="AE58" s="1273"/>
      <c r="AF58" s="1273"/>
      <c r="AG58" s="1927"/>
    </row>
    <row r="59" spans="1:33" s="279" customFormat="1" ht="27.95" customHeight="1">
      <c r="A59" s="1875" t="s">
        <v>9</v>
      </c>
      <c r="B59" s="1276" t="s">
        <v>181</v>
      </c>
      <c r="C59" s="1276" t="s">
        <v>305</v>
      </c>
      <c r="D59" s="1276"/>
      <c r="E59" s="1231" t="s">
        <v>1100</v>
      </c>
      <c r="F59" s="1231" t="s">
        <v>1712</v>
      </c>
      <c r="G59" s="1273">
        <v>13</v>
      </c>
      <c r="H59" s="1269" t="s">
        <v>725</v>
      </c>
      <c r="I59" s="1269" t="s">
        <v>976</v>
      </c>
      <c r="J59" s="983" t="s">
        <v>1651</v>
      </c>
      <c r="K59" s="1272">
        <v>1000</v>
      </c>
      <c r="L59" s="1272">
        <v>1000</v>
      </c>
      <c r="M59" s="1988">
        <v>1000</v>
      </c>
      <c r="N59" s="1275">
        <f>K59-M59</f>
        <v>0</v>
      </c>
      <c r="O59" s="1273"/>
      <c r="P59" s="1273"/>
      <c r="Q59" s="1273"/>
      <c r="R59" s="1537">
        <v>1</v>
      </c>
      <c r="S59" s="1273"/>
      <c r="T59" s="1273"/>
      <c r="U59" s="1273"/>
      <c r="V59" s="1273"/>
      <c r="W59" s="1273"/>
      <c r="X59" s="1273"/>
      <c r="Y59" s="1273"/>
      <c r="Z59" s="1273">
        <v>100</v>
      </c>
      <c r="AA59" s="1273">
        <v>100</v>
      </c>
      <c r="AB59" s="1273">
        <v>1</v>
      </c>
      <c r="AC59" s="1273"/>
      <c r="AD59" s="1273"/>
      <c r="AE59" s="1273"/>
      <c r="AF59" s="1273"/>
      <c r="AG59" s="1927"/>
    </row>
    <row r="60" spans="1:33" s="279" customFormat="1" ht="27.95" customHeight="1">
      <c r="A60" s="1875" t="s">
        <v>180</v>
      </c>
      <c r="B60" s="1276" t="s">
        <v>181</v>
      </c>
      <c r="C60" s="1276" t="s">
        <v>305</v>
      </c>
      <c r="D60" s="1276"/>
      <c r="E60" s="1231" t="s">
        <v>200</v>
      </c>
      <c r="F60" s="1231" t="s">
        <v>200</v>
      </c>
      <c r="G60" s="992"/>
      <c r="H60" s="1269" t="s">
        <v>725</v>
      </c>
      <c r="I60" s="1269" t="s">
        <v>201</v>
      </c>
      <c r="J60" s="983" t="s">
        <v>1651</v>
      </c>
      <c r="K60" s="1272">
        <v>55127.95</v>
      </c>
      <c r="L60" s="1272">
        <v>55127.95</v>
      </c>
      <c r="M60" s="1989">
        <v>55127.95</v>
      </c>
      <c r="N60" s="1275">
        <f>K60-M60</f>
        <v>0</v>
      </c>
      <c r="O60" s="1273"/>
      <c r="P60" s="1273"/>
      <c r="Q60" s="1273"/>
      <c r="R60" s="1233"/>
      <c r="S60" s="1273"/>
      <c r="T60" s="1273"/>
      <c r="U60" s="1273"/>
      <c r="V60" s="1273"/>
      <c r="W60" s="1273"/>
      <c r="X60" s="1273"/>
      <c r="Y60" s="1273"/>
      <c r="Z60" s="1273">
        <v>100</v>
      </c>
      <c r="AA60" s="1273">
        <v>100</v>
      </c>
      <c r="AB60" s="1273">
        <v>1</v>
      </c>
      <c r="AC60" s="1273"/>
      <c r="AD60" s="1273"/>
      <c r="AE60" s="1273"/>
      <c r="AF60" s="1273"/>
      <c r="AG60" s="1927" t="s">
        <v>1713</v>
      </c>
    </row>
    <row r="61" spans="1:33" s="280" customFormat="1" ht="27.95" customHeight="1">
      <c r="A61" s="1875" t="s">
        <v>180</v>
      </c>
      <c r="B61" s="722" t="s">
        <v>181</v>
      </c>
      <c r="C61" s="722" t="s">
        <v>339</v>
      </c>
      <c r="D61" s="722"/>
      <c r="E61" s="1897" t="s">
        <v>1714</v>
      </c>
      <c r="F61" s="1897" t="s">
        <v>1714</v>
      </c>
      <c r="G61" s="1885">
        <v>217</v>
      </c>
      <c r="H61" s="1861" t="s">
        <v>205</v>
      </c>
      <c r="I61" s="1269" t="s">
        <v>1650</v>
      </c>
      <c r="J61" s="983" t="s">
        <v>1651</v>
      </c>
      <c r="K61" s="1981">
        <v>120119.78</v>
      </c>
      <c r="L61" s="1981">
        <v>120119.78</v>
      </c>
      <c r="M61" s="1988">
        <v>120119.78</v>
      </c>
      <c r="N61" s="318">
        <f>K61-M61</f>
        <v>0</v>
      </c>
      <c r="O61" s="989"/>
      <c r="P61" s="989"/>
      <c r="Q61" s="989"/>
      <c r="R61" s="989"/>
      <c r="S61" s="989"/>
      <c r="T61" s="989"/>
      <c r="U61" s="787">
        <v>4.9000000000000004</v>
      </c>
      <c r="V61" s="989"/>
      <c r="W61" s="989"/>
      <c r="X61" s="789"/>
      <c r="Y61" s="789"/>
      <c r="Z61" s="1885">
        <v>100</v>
      </c>
      <c r="AA61" s="1885">
        <v>100</v>
      </c>
      <c r="AB61" s="789">
        <v>1</v>
      </c>
      <c r="AC61" s="789"/>
      <c r="AD61" s="1052"/>
      <c r="AE61" s="789"/>
      <c r="AF61" s="789"/>
      <c r="AG61" s="1913"/>
    </row>
    <row r="62" spans="1:33" s="280" customFormat="1" ht="27.95" customHeight="1">
      <c r="A62" s="1875" t="s">
        <v>180</v>
      </c>
      <c r="B62" s="722" t="s">
        <v>181</v>
      </c>
      <c r="C62" s="722" t="s">
        <v>339</v>
      </c>
      <c r="D62" s="722"/>
      <c r="E62" s="1897" t="s">
        <v>1715</v>
      </c>
      <c r="F62" s="1897" t="s">
        <v>1715</v>
      </c>
      <c r="G62" s="1885">
        <v>427</v>
      </c>
      <c r="H62" s="1861" t="s">
        <v>205</v>
      </c>
      <c r="I62" s="1269" t="s">
        <v>1650</v>
      </c>
      <c r="J62" s="983" t="s">
        <v>1651</v>
      </c>
      <c r="K62" s="1981">
        <v>19980</v>
      </c>
      <c r="L62" s="1981">
        <v>19980</v>
      </c>
      <c r="M62" s="1988">
        <v>19980</v>
      </c>
      <c r="N62" s="318">
        <f t="shared" ref="N62:N69" si="5">K62-M62</f>
        <v>0</v>
      </c>
      <c r="O62" s="989"/>
      <c r="P62" s="989"/>
      <c r="Q62" s="989"/>
      <c r="R62" s="989"/>
      <c r="S62" s="989"/>
      <c r="T62" s="989"/>
      <c r="U62" s="787">
        <v>2.7</v>
      </c>
      <c r="V62" s="989"/>
      <c r="W62" s="989"/>
      <c r="X62" s="789"/>
      <c r="Y62" s="789"/>
      <c r="Z62" s="1885">
        <v>100</v>
      </c>
      <c r="AA62" s="1885">
        <v>100</v>
      </c>
      <c r="AB62" s="789">
        <v>1</v>
      </c>
      <c r="AC62" s="789"/>
      <c r="AD62" s="1052"/>
      <c r="AE62" s="789"/>
      <c r="AF62" s="789"/>
      <c r="AG62" s="1913"/>
    </row>
    <row r="63" spans="1:33" s="279" customFormat="1" ht="27.95" customHeight="1">
      <c r="A63" s="1875" t="s">
        <v>180</v>
      </c>
      <c r="B63" s="722" t="s">
        <v>181</v>
      </c>
      <c r="C63" s="722" t="s">
        <v>339</v>
      </c>
      <c r="D63" s="722"/>
      <c r="E63" s="1897" t="s">
        <v>1716</v>
      </c>
      <c r="F63" s="1897" t="s">
        <v>1716</v>
      </c>
      <c r="G63" s="1885">
        <v>113</v>
      </c>
      <c r="H63" s="1861" t="s">
        <v>205</v>
      </c>
      <c r="I63" s="1269" t="s">
        <v>1650</v>
      </c>
      <c r="J63" s="983" t="s">
        <v>1651</v>
      </c>
      <c r="K63" s="1981">
        <v>29600</v>
      </c>
      <c r="L63" s="1981">
        <v>29600</v>
      </c>
      <c r="M63" s="1988">
        <v>29600</v>
      </c>
      <c r="N63" s="318">
        <f t="shared" si="5"/>
        <v>0</v>
      </c>
      <c r="O63" s="989"/>
      <c r="P63" s="989"/>
      <c r="Q63" s="989"/>
      <c r="R63" s="989"/>
      <c r="S63" s="989"/>
      <c r="T63" s="989"/>
      <c r="U63" s="787">
        <v>4</v>
      </c>
      <c r="V63" s="989"/>
      <c r="W63" s="989"/>
      <c r="X63" s="789"/>
      <c r="Y63" s="789"/>
      <c r="Z63" s="1885">
        <v>100</v>
      </c>
      <c r="AA63" s="1885">
        <v>100</v>
      </c>
      <c r="AB63" s="789">
        <v>1</v>
      </c>
      <c r="AC63" s="789"/>
      <c r="AD63" s="1052"/>
      <c r="AE63" s="789"/>
      <c r="AF63" s="789"/>
      <c r="AG63" s="1913"/>
    </row>
    <row r="64" spans="1:33" s="279" customFormat="1" ht="27.95" customHeight="1">
      <c r="A64" s="1875" t="s">
        <v>180</v>
      </c>
      <c r="B64" s="722" t="s">
        <v>181</v>
      </c>
      <c r="C64" s="722" t="s">
        <v>339</v>
      </c>
      <c r="D64" s="722"/>
      <c r="E64" s="1897" t="s">
        <v>1717</v>
      </c>
      <c r="F64" s="1897" t="s">
        <v>1717</v>
      </c>
      <c r="G64" s="1885">
        <v>173</v>
      </c>
      <c r="H64" s="986" t="s">
        <v>725</v>
      </c>
      <c r="I64" s="1269" t="s">
        <v>421</v>
      </c>
      <c r="J64" s="983" t="s">
        <v>1651</v>
      </c>
      <c r="K64" s="1981">
        <v>28400</v>
      </c>
      <c r="L64" s="1981">
        <v>28400</v>
      </c>
      <c r="M64" s="1988">
        <v>28400</v>
      </c>
      <c r="N64" s="318">
        <f t="shared" si="5"/>
        <v>0</v>
      </c>
      <c r="O64" s="989"/>
      <c r="P64" s="989"/>
      <c r="Q64" s="989"/>
      <c r="R64" s="787">
        <v>7.1</v>
      </c>
      <c r="S64" s="989"/>
      <c r="T64" s="989"/>
      <c r="U64" s="989"/>
      <c r="V64" s="989"/>
      <c r="W64" s="989"/>
      <c r="X64" s="789"/>
      <c r="Y64" s="789"/>
      <c r="Z64" s="1885">
        <v>100</v>
      </c>
      <c r="AA64" s="990">
        <v>100</v>
      </c>
      <c r="AB64" s="789">
        <v>1</v>
      </c>
      <c r="AC64" s="789"/>
      <c r="AD64" s="789"/>
      <c r="AE64" s="789"/>
      <c r="AF64" s="789"/>
      <c r="AG64" s="1913"/>
    </row>
    <row r="65" spans="1:34" s="279" customFormat="1" ht="27.95" customHeight="1">
      <c r="A65" s="1875" t="s">
        <v>180</v>
      </c>
      <c r="B65" s="722" t="s">
        <v>181</v>
      </c>
      <c r="C65" s="722" t="s">
        <v>339</v>
      </c>
      <c r="D65" s="722"/>
      <c r="E65" s="1897" t="s">
        <v>1718</v>
      </c>
      <c r="F65" s="1897" t="s">
        <v>1718</v>
      </c>
      <c r="G65" s="1885">
        <v>308</v>
      </c>
      <c r="H65" s="986" t="s">
        <v>725</v>
      </c>
      <c r="I65" s="1269" t="s">
        <v>1650</v>
      </c>
      <c r="J65" s="983" t="s">
        <v>1651</v>
      </c>
      <c r="K65" s="1981">
        <v>28000</v>
      </c>
      <c r="L65" s="1981">
        <v>28000</v>
      </c>
      <c r="M65" s="1271">
        <v>28000</v>
      </c>
      <c r="N65" s="318">
        <f t="shared" si="5"/>
        <v>0</v>
      </c>
      <c r="O65" s="989"/>
      <c r="P65" s="989"/>
      <c r="Q65" s="989"/>
      <c r="R65" s="787"/>
      <c r="S65" s="989"/>
      <c r="T65" s="989"/>
      <c r="U65" s="788">
        <v>9</v>
      </c>
      <c r="V65" s="989"/>
      <c r="W65" s="989"/>
      <c r="X65" s="789"/>
      <c r="Y65" s="789"/>
      <c r="Z65" s="1885">
        <v>100</v>
      </c>
      <c r="AA65" s="990">
        <v>100</v>
      </c>
      <c r="AB65" s="789">
        <v>1</v>
      </c>
      <c r="AC65" s="789"/>
      <c r="AD65" s="789"/>
      <c r="AE65" s="789"/>
      <c r="AF65" s="789"/>
      <c r="AG65" s="1913"/>
    </row>
    <row r="66" spans="1:34" s="279" customFormat="1" ht="27.95" customHeight="1">
      <c r="A66" s="1875" t="s">
        <v>180</v>
      </c>
      <c r="B66" s="722" t="s">
        <v>181</v>
      </c>
      <c r="C66" s="722" t="s">
        <v>339</v>
      </c>
      <c r="D66" s="722"/>
      <c r="E66" s="1897" t="s">
        <v>1719</v>
      </c>
      <c r="F66" s="1897" t="s">
        <v>1719</v>
      </c>
      <c r="G66" s="1885">
        <v>187</v>
      </c>
      <c r="H66" s="986" t="s">
        <v>725</v>
      </c>
      <c r="I66" s="1269" t="s">
        <v>421</v>
      </c>
      <c r="J66" s="983" t="s">
        <v>1651</v>
      </c>
      <c r="K66" s="1981">
        <v>7200</v>
      </c>
      <c r="L66" s="1981">
        <v>7200</v>
      </c>
      <c r="M66" s="1271">
        <v>7200</v>
      </c>
      <c r="N66" s="318">
        <f t="shared" si="5"/>
        <v>0</v>
      </c>
      <c r="O66" s="989"/>
      <c r="P66" s="989"/>
      <c r="Q66" s="989"/>
      <c r="R66" s="787">
        <v>1.8</v>
      </c>
      <c r="S66" s="989"/>
      <c r="T66" s="989"/>
      <c r="U66" s="989"/>
      <c r="V66" s="989"/>
      <c r="W66" s="989"/>
      <c r="X66" s="789"/>
      <c r="Y66" s="789"/>
      <c r="Z66" s="1885">
        <v>100</v>
      </c>
      <c r="AA66" s="990">
        <v>100</v>
      </c>
      <c r="AB66" s="789">
        <v>1</v>
      </c>
      <c r="AC66" s="789"/>
      <c r="AD66" s="789"/>
      <c r="AE66" s="789"/>
      <c r="AF66" s="789"/>
      <c r="AG66" s="1913"/>
    </row>
    <row r="67" spans="1:34" s="279" customFormat="1" ht="27.95" customHeight="1">
      <c r="A67" s="1875" t="s">
        <v>180</v>
      </c>
      <c r="B67" s="722" t="s">
        <v>181</v>
      </c>
      <c r="C67" s="722" t="s">
        <v>339</v>
      </c>
      <c r="D67" s="722"/>
      <c r="E67" s="1859" t="s">
        <v>1720</v>
      </c>
      <c r="F67" s="1859" t="s">
        <v>1721</v>
      </c>
      <c r="G67" s="1885">
        <v>18</v>
      </c>
      <c r="H67" s="986" t="s">
        <v>725</v>
      </c>
      <c r="I67" s="1269" t="s">
        <v>976</v>
      </c>
      <c r="J67" s="983" t="s">
        <v>1651</v>
      </c>
      <c r="K67" s="1863">
        <v>10000</v>
      </c>
      <c r="L67" s="1863">
        <v>10000</v>
      </c>
      <c r="M67" s="1271">
        <v>10000</v>
      </c>
      <c r="N67" s="318">
        <f t="shared" si="5"/>
        <v>0</v>
      </c>
      <c r="O67" s="989"/>
      <c r="P67" s="989"/>
      <c r="Q67" s="989"/>
      <c r="R67" s="987">
        <v>1</v>
      </c>
      <c r="S67" s="989"/>
      <c r="T67" s="989"/>
      <c r="U67" s="989"/>
      <c r="V67" s="989"/>
      <c r="W67" s="989"/>
      <c r="X67" s="789"/>
      <c r="Y67" s="789"/>
      <c r="Z67" s="1885">
        <v>100</v>
      </c>
      <c r="AA67" s="990">
        <v>100</v>
      </c>
      <c r="AB67" s="789">
        <v>1</v>
      </c>
      <c r="AC67" s="789"/>
      <c r="AD67" s="789"/>
      <c r="AE67" s="789"/>
      <c r="AF67" s="789"/>
      <c r="AG67" s="1053"/>
    </row>
    <row r="68" spans="1:34" s="279" customFormat="1" ht="27.95" customHeight="1">
      <c r="A68" s="1875" t="s">
        <v>180</v>
      </c>
      <c r="B68" s="722" t="s">
        <v>181</v>
      </c>
      <c r="C68" s="722" t="s">
        <v>339</v>
      </c>
      <c r="D68" s="722"/>
      <c r="E68" s="1859" t="s">
        <v>1722</v>
      </c>
      <c r="F68" s="1859" t="s">
        <v>1722</v>
      </c>
      <c r="G68" s="988"/>
      <c r="H68" s="986" t="s">
        <v>725</v>
      </c>
      <c r="I68" s="986" t="s">
        <v>201</v>
      </c>
      <c r="J68" s="983" t="s">
        <v>1651</v>
      </c>
      <c r="K68" s="1863">
        <v>18092.18</v>
      </c>
      <c r="L68" s="1863">
        <v>18092.18</v>
      </c>
      <c r="M68" s="1960">
        <v>18092.18</v>
      </c>
      <c r="N68" s="318">
        <f>K68-M68</f>
        <v>0</v>
      </c>
      <c r="O68" s="989"/>
      <c r="P68" s="989"/>
      <c r="Q68" s="989"/>
      <c r="R68" s="991"/>
      <c r="S68" s="989"/>
      <c r="T68" s="989"/>
      <c r="U68" s="989"/>
      <c r="V68" s="989"/>
      <c r="W68" s="989"/>
      <c r="X68" s="789"/>
      <c r="Y68" s="789"/>
      <c r="Z68" s="1885">
        <v>100</v>
      </c>
      <c r="AA68" s="1885">
        <v>100</v>
      </c>
      <c r="AB68" s="789">
        <v>1</v>
      </c>
      <c r="AC68" s="789"/>
      <c r="AD68" s="789"/>
      <c r="AE68" s="789"/>
      <c r="AF68" s="789"/>
      <c r="AG68" s="1053" t="s">
        <v>1723</v>
      </c>
    </row>
    <row r="69" spans="1:34" s="279" customFormat="1" ht="27.95" customHeight="1">
      <c r="A69" s="1875" t="s">
        <v>9</v>
      </c>
      <c r="B69" s="722" t="s">
        <v>181</v>
      </c>
      <c r="C69" s="722" t="s">
        <v>339</v>
      </c>
      <c r="D69" s="722"/>
      <c r="E69" s="1859" t="s">
        <v>1722</v>
      </c>
      <c r="F69" s="1859" t="s">
        <v>1722</v>
      </c>
      <c r="G69" s="988"/>
      <c r="H69" s="986" t="s">
        <v>725</v>
      </c>
      <c r="I69" s="1269" t="s">
        <v>551</v>
      </c>
      <c r="J69" s="983" t="s">
        <v>1651</v>
      </c>
      <c r="K69" s="1863">
        <v>1000</v>
      </c>
      <c r="L69" s="1863">
        <v>1000</v>
      </c>
      <c r="M69" s="1271">
        <v>1000</v>
      </c>
      <c r="N69" s="318">
        <f t="shared" si="5"/>
        <v>0</v>
      </c>
      <c r="O69" s="989"/>
      <c r="P69" s="989"/>
      <c r="Q69" s="989"/>
      <c r="R69" s="991"/>
      <c r="S69" s="989"/>
      <c r="T69" s="989"/>
      <c r="U69" s="989"/>
      <c r="V69" s="989"/>
      <c r="W69" s="989"/>
      <c r="X69" s="789"/>
      <c r="Y69" s="789"/>
      <c r="Z69" s="1885">
        <v>100</v>
      </c>
      <c r="AA69" s="1885">
        <v>100</v>
      </c>
      <c r="AB69" s="789">
        <v>1</v>
      </c>
      <c r="AC69" s="789"/>
      <c r="AD69" s="789"/>
      <c r="AE69" s="789"/>
      <c r="AF69" s="789"/>
      <c r="AG69" s="1053" t="s">
        <v>1724</v>
      </c>
    </row>
    <row r="70" spans="1:34" s="279" customFormat="1" ht="27.95" customHeight="1">
      <c r="A70" s="1875" t="s">
        <v>180</v>
      </c>
      <c r="B70" s="1276" t="s">
        <v>181</v>
      </c>
      <c r="C70" s="722" t="s">
        <v>349</v>
      </c>
      <c r="D70" s="722"/>
      <c r="E70" s="1897" t="s">
        <v>1725</v>
      </c>
      <c r="F70" s="1897" t="s">
        <v>1725</v>
      </c>
      <c r="G70" s="1885">
        <v>312</v>
      </c>
      <c r="H70" s="1861" t="s">
        <v>205</v>
      </c>
      <c r="I70" s="1269" t="s">
        <v>1650</v>
      </c>
      <c r="J70" s="983" t="s">
        <v>1651</v>
      </c>
      <c r="K70" s="1981">
        <v>342729.26</v>
      </c>
      <c r="L70" s="1981">
        <v>342729.26</v>
      </c>
      <c r="M70" s="1239">
        <v>342729.26</v>
      </c>
      <c r="N70" s="318">
        <f>K70-M70</f>
        <v>0</v>
      </c>
      <c r="O70" s="789"/>
      <c r="P70" s="789"/>
      <c r="Q70" s="789"/>
      <c r="R70" s="791"/>
      <c r="S70" s="789"/>
      <c r="T70" s="789"/>
      <c r="U70" s="788">
        <f>[7]DADAY!$I$18</f>
        <v>9.4</v>
      </c>
      <c r="V70" s="789"/>
      <c r="W70" s="789"/>
      <c r="X70" s="789"/>
      <c r="Y70" s="789"/>
      <c r="Z70" s="1885">
        <v>100</v>
      </c>
      <c r="AA70" s="1885">
        <v>100</v>
      </c>
      <c r="AB70" s="789">
        <v>1</v>
      </c>
      <c r="AC70" s="789"/>
      <c r="AD70" s="789"/>
      <c r="AE70" s="789" t="s">
        <v>51</v>
      </c>
      <c r="AF70" s="789" t="s">
        <v>51</v>
      </c>
      <c r="AG70" s="1053" t="s">
        <v>812</v>
      </c>
      <c r="AH70" s="280"/>
    </row>
    <row r="71" spans="1:34" s="279" customFormat="1" ht="27.95" customHeight="1">
      <c r="A71" s="1875" t="s">
        <v>180</v>
      </c>
      <c r="B71" s="1276" t="s">
        <v>181</v>
      </c>
      <c r="C71" s="722" t="s">
        <v>349</v>
      </c>
      <c r="D71" s="722"/>
      <c r="E71" s="1897" t="s">
        <v>1726</v>
      </c>
      <c r="F71" s="1897" t="s">
        <v>1726</v>
      </c>
      <c r="G71" s="1885">
        <v>68</v>
      </c>
      <c r="H71" s="1861" t="s">
        <v>725</v>
      </c>
      <c r="I71" s="1269" t="s">
        <v>421</v>
      </c>
      <c r="J71" s="983" t="s">
        <v>1651</v>
      </c>
      <c r="K71" s="1981">
        <v>8000</v>
      </c>
      <c r="L71" s="1981">
        <v>8000</v>
      </c>
      <c r="M71" s="1239">
        <v>8000</v>
      </c>
      <c r="N71" s="318">
        <f t="shared" ref="N71:N92" si="6">K71-M71</f>
        <v>0</v>
      </c>
      <c r="O71" s="789"/>
      <c r="P71" s="789"/>
      <c r="Q71" s="789"/>
      <c r="R71" s="787">
        <v>2</v>
      </c>
      <c r="S71" s="789"/>
      <c r="T71" s="789"/>
      <c r="U71" s="789"/>
      <c r="V71" s="789"/>
      <c r="W71" s="789"/>
      <c r="X71" s="789"/>
      <c r="Y71" s="789"/>
      <c r="Z71" s="1885">
        <v>100</v>
      </c>
      <c r="AA71" s="1885">
        <v>100</v>
      </c>
      <c r="AB71" s="789">
        <v>1</v>
      </c>
      <c r="AC71" s="789" t="s">
        <v>51</v>
      </c>
      <c r="AD71" s="789" t="s">
        <v>51</v>
      </c>
      <c r="AE71" s="789" t="s">
        <v>51</v>
      </c>
      <c r="AF71" s="789" t="s">
        <v>51</v>
      </c>
      <c r="AG71" s="1053"/>
    </row>
    <row r="72" spans="1:34" s="279" customFormat="1" ht="27.95" customHeight="1">
      <c r="A72" s="1875" t="s">
        <v>180</v>
      </c>
      <c r="B72" s="1276" t="s">
        <v>181</v>
      </c>
      <c r="C72" s="722" t="s">
        <v>349</v>
      </c>
      <c r="D72" s="722"/>
      <c r="E72" s="1897" t="s">
        <v>1727</v>
      </c>
      <c r="F72" s="1897" t="s">
        <v>1728</v>
      </c>
      <c r="G72" s="1885">
        <v>135</v>
      </c>
      <c r="H72" s="1861" t="s">
        <v>725</v>
      </c>
      <c r="I72" s="1269" t="s">
        <v>976</v>
      </c>
      <c r="J72" s="983" t="s">
        <v>1651</v>
      </c>
      <c r="K72" s="1981">
        <v>20000</v>
      </c>
      <c r="L72" s="1981">
        <v>20000</v>
      </c>
      <c r="M72" s="1239">
        <v>20000</v>
      </c>
      <c r="N72" s="318">
        <f t="shared" si="6"/>
        <v>0</v>
      </c>
      <c r="O72" s="789"/>
      <c r="P72" s="789"/>
      <c r="Q72" s="789"/>
      <c r="R72" s="787">
        <v>5</v>
      </c>
      <c r="S72" s="789"/>
      <c r="T72" s="789"/>
      <c r="U72" s="789"/>
      <c r="V72" s="789"/>
      <c r="W72" s="789"/>
      <c r="X72" s="789"/>
      <c r="Y72" s="789"/>
      <c r="Z72" s="1885">
        <v>100</v>
      </c>
      <c r="AA72" s="1885">
        <v>100</v>
      </c>
      <c r="AB72" s="789">
        <v>1</v>
      </c>
      <c r="AC72" s="789" t="s">
        <v>51</v>
      </c>
      <c r="AD72" s="789" t="s">
        <v>51</v>
      </c>
      <c r="AE72" s="789"/>
      <c r="AF72" s="789" t="s">
        <v>51</v>
      </c>
      <c r="AG72" s="1053"/>
    </row>
    <row r="73" spans="1:34" s="279" customFormat="1" ht="27.95" customHeight="1">
      <c r="A73" s="1875" t="s">
        <v>180</v>
      </c>
      <c r="B73" s="1276" t="s">
        <v>181</v>
      </c>
      <c r="C73" s="722" t="s">
        <v>349</v>
      </c>
      <c r="D73" s="722"/>
      <c r="E73" s="1897" t="s">
        <v>1729</v>
      </c>
      <c r="F73" s="1897" t="s">
        <v>1728</v>
      </c>
      <c r="G73" s="1885">
        <v>173</v>
      </c>
      <c r="H73" s="1861" t="s">
        <v>725</v>
      </c>
      <c r="I73" s="1861" t="s">
        <v>551</v>
      </c>
      <c r="J73" s="983" t="s">
        <v>1651</v>
      </c>
      <c r="K73" s="1981">
        <v>32200</v>
      </c>
      <c r="L73" s="1981">
        <v>32200</v>
      </c>
      <c r="M73" s="1239">
        <v>32200</v>
      </c>
      <c r="N73" s="318">
        <f t="shared" si="6"/>
        <v>0</v>
      </c>
      <c r="O73" s="789"/>
      <c r="P73" s="789"/>
      <c r="Q73" s="789"/>
      <c r="R73" s="791"/>
      <c r="S73" s="789"/>
      <c r="T73" s="789"/>
      <c r="U73" s="789"/>
      <c r="V73" s="789"/>
      <c r="W73" s="789"/>
      <c r="X73" s="789"/>
      <c r="Y73" s="789"/>
      <c r="Z73" s="1885">
        <v>100</v>
      </c>
      <c r="AA73" s="1885">
        <v>100</v>
      </c>
      <c r="AB73" s="789">
        <v>1</v>
      </c>
      <c r="AC73" s="789"/>
      <c r="AD73" s="789"/>
      <c r="AE73" s="789"/>
      <c r="AF73" s="789" t="s">
        <v>51</v>
      </c>
      <c r="AG73" s="1053" t="s">
        <v>1730</v>
      </c>
    </row>
    <row r="74" spans="1:34" s="279" customFormat="1" ht="27.95" customHeight="1">
      <c r="A74" s="1875" t="s">
        <v>180</v>
      </c>
      <c r="B74" s="1276" t="s">
        <v>181</v>
      </c>
      <c r="C74" s="722" t="s">
        <v>349</v>
      </c>
      <c r="D74" s="722"/>
      <c r="E74" s="1897" t="s">
        <v>200</v>
      </c>
      <c r="F74" s="1897" t="s">
        <v>200</v>
      </c>
      <c r="G74" s="992"/>
      <c r="H74" s="1861" t="s">
        <v>725</v>
      </c>
      <c r="I74" s="1861" t="s">
        <v>201</v>
      </c>
      <c r="J74" s="983" t="s">
        <v>1651</v>
      </c>
      <c r="K74" s="1981">
        <v>28797.06</v>
      </c>
      <c r="L74" s="1981">
        <v>28797.06</v>
      </c>
      <c r="M74" s="1998">
        <v>28797.06</v>
      </c>
      <c r="N74" s="318">
        <f t="shared" si="6"/>
        <v>0</v>
      </c>
      <c r="O74" s="789"/>
      <c r="P74" s="789"/>
      <c r="Q74" s="789"/>
      <c r="R74" s="791"/>
      <c r="S74" s="789"/>
      <c r="T74" s="789"/>
      <c r="U74" s="789"/>
      <c r="V74" s="789"/>
      <c r="W74" s="789"/>
      <c r="X74" s="789"/>
      <c r="Y74" s="789"/>
      <c r="Z74" s="1885">
        <v>100</v>
      </c>
      <c r="AA74" s="1885">
        <v>100</v>
      </c>
      <c r="AB74" s="789">
        <v>1</v>
      </c>
      <c r="AC74" s="789"/>
      <c r="AD74" s="789" t="s">
        <v>51</v>
      </c>
      <c r="AE74" s="789"/>
      <c r="AF74" s="789" t="s">
        <v>51</v>
      </c>
      <c r="AG74" s="1053" t="s">
        <v>308</v>
      </c>
    </row>
    <row r="75" spans="1:34" s="279" customFormat="1" ht="27.95" customHeight="1">
      <c r="A75" s="1875" t="s">
        <v>9</v>
      </c>
      <c r="B75" s="1276" t="s">
        <v>181</v>
      </c>
      <c r="C75" s="722" t="s">
        <v>349</v>
      </c>
      <c r="D75" s="722"/>
      <c r="E75" s="1897" t="s">
        <v>1731</v>
      </c>
      <c r="F75" s="1897" t="s">
        <v>1732</v>
      </c>
      <c r="G75" s="1273">
        <v>36</v>
      </c>
      <c r="H75" s="1861" t="s">
        <v>725</v>
      </c>
      <c r="I75" s="1269" t="s">
        <v>976</v>
      </c>
      <c r="J75" s="983" t="s">
        <v>1651</v>
      </c>
      <c r="K75" s="1010">
        <v>8000</v>
      </c>
      <c r="L75" s="1010">
        <v>8000</v>
      </c>
      <c r="M75" s="1240">
        <v>8000</v>
      </c>
      <c r="N75" s="318">
        <f t="shared" si="6"/>
        <v>0</v>
      </c>
      <c r="O75" s="789"/>
      <c r="P75" s="789"/>
      <c r="Q75" s="789"/>
      <c r="R75" s="787">
        <v>2</v>
      </c>
      <c r="S75" s="789"/>
      <c r="T75" s="789"/>
      <c r="U75" s="789"/>
      <c r="V75" s="789"/>
      <c r="W75" s="789"/>
      <c r="X75" s="789"/>
      <c r="Y75" s="789"/>
      <c r="Z75" s="1885">
        <v>100</v>
      </c>
      <c r="AA75" s="1885">
        <v>100</v>
      </c>
      <c r="AB75" s="789">
        <v>1</v>
      </c>
      <c r="AC75" s="789"/>
      <c r="AD75" s="789"/>
      <c r="AE75" s="789"/>
      <c r="AF75" s="789"/>
      <c r="AG75" s="1053"/>
    </row>
    <row r="76" spans="1:34" s="279" customFormat="1" ht="27.95" customHeight="1">
      <c r="A76" s="1875" t="s">
        <v>9</v>
      </c>
      <c r="B76" s="1276" t="s">
        <v>181</v>
      </c>
      <c r="C76" s="722" t="s">
        <v>349</v>
      </c>
      <c r="D76" s="722"/>
      <c r="E76" s="1897" t="s">
        <v>1733</v>
      </c>
      <c r="F76" s="1897" t="s">
        <v>1734</v>
      </c>
      <c r="G76" s="1273">
        <v>13</v>
      </c>
      <c r="H76" s="1861" t="s">
        <v>725</v>
      </c>
      <c r="I76" s="1269" t="s">
        <v>976</v>
      </c>
      <c r="J76" s="983" t="s">
        <v>1651</v>
      </c>
      <c r="K76" s="1010">
        <v>4000</v>
      </c>
      <c r="L76" s="1010">
        <v>4000</v>
      </c>
      <c r="M76" s="1240">
        <v>4000</v>
      </c>
      <c r="N76" s="318">
        <f t="shared" si="6"/>
        <v>0</v>
      </c>
      <c r="O76" s="789"/>
      <c r="P76" s="789"/>
      <c r="Q76" s="789"/>
      <c r="R76" s="787">
        <v>1</v>
      </c>
      <c r="S76" s="789"/>
      <c r="T76" s="789"/>
      <c r="U76" s="789"/>
      <c r="V76" s="789"/>
      <c r="W76" s="789"/>
      <c r="X76" s="789"/>
      <c r="Y76" s="789"/>
      <c r="Z76" s="1885">
        <v>100</v>
      </c>
      <c r="AA76" s="1885">
        <v>100</v>
      </c>
      <c r="AB76" s="789">
        <v>1</v>
      </c>
      <c r="AC76" s="789"/>
      <c r="AD76" s="789"/>
      <c r="AE76" s="789"/>
      <c r="AF76" s="789"/>
      <c r="AG76" s="1053"/>
    </row>
    <row r="77" spans="1:34" s="279" customFormat="1" ht="27.95" customHeight="1">
      <c r="A77" s="1875" t="s">
        <v>9</v>
      </c>
      <c r="B77" s="1276" t="s">
        <v>181</v>
      </c>
      <c r="C77" s="722" t="s">
        <v>349</v>
      </c>
      <c r="D77" s="722"/>
      <c r="E77" s="1897" t="s">
        <v>1735</v>
      </c>
      <c r="F77" s="1897" t="s">
        <v>1736</v>
      </c>
      <c r="G77" s="1273">
        <v>178</v>
      </c>
      <c r="H77" s="1861" t="s">
        <v>725</v>
      </c>
      <c r="I77" s="1269" t="s">
        <v>976</v>
      </c>
      <c r="J77" s="983" t="s">
        <v>1651</v>
      </c>
      <c r="K77" s="1010">
        <v>4000</v>
      </c>
      <c r="L77" s="1010">
        <v>4000</v>
      </c>
      <c r="M77" s="1240">
        <v>4000</v>
      </c>
      <c r="N77" s="318">
        <f t="shared" si="6"/>
        <v>0</v>
      </c>
      <c r="O77" s="789"/>
      <c r="P77" s="789"/>
      <c r="Q77" s="789"/>
      <c r="R77" s="787">
        <v>1</v>
      </c>
      <c r="S77" s="789"/>
      <c r="T77" s="789"/>
      <c r="U77" s="789"/>
      <c r="V77" s="789"/>
      <c r="W77" s="789"/>
      <c r="X77" s="789"/>
      <c r="Y77" s="789"/>
      <c r="Z77" s="1885">
        <v>100</v>
      </c>
      <c r="AA77" s="1885">
        <v>100</v>
      </c>
      <c r="AB77" s="789">
        <v>1</v>
      </c>
      <c r="AC77" s="789"/>
      <c r="AD77" s="789"/>
      <c r="AE77" s="789"/>
      <c r="AF77" s="789"/>
      <c r="AG77" s="1053"/>
    </row>
    <row r="78" spans="1:34" s="279" customFormat="1" ht="27.95" customHeight="1">
      <c r="A78" s="1875" t="s">
        <v>9</v>
      </c>
      <c r="B78" s="1276" t="s">
        <v>181</v>
      </c>
      <c r="C78" s="722" t="s">
        <v>349</v>
      </c>
      <c r="D78" s="722"/>
      <c r="E78" s="1859" t="s">
        <v>1195</v>
      </c>
      <c r="F78" s="1877" t="s">
        <v>1737</v>
      </c>
      <c r="G78" s="1273">
        <v>74</v>
      </c>
      <c r="H78" s="1861" t="s">
        <v>725</v>
      </c>
      <c r="I78" s="1269" t="s">
        <v>976</v>
      </c>
      <c r="J78" s="983" t="s">
        <v>1651</v>
      </c>
      <c r="K78" s="1863">
        <v>12937.05</v>
      </c>
      <c r="L78" s="1863">
        <v>12937.05</v>
      </c>
      <c r="M78" s="1960">
        <v>12937.05</v>
      </c>
      <c r="N78" s="318">
        <f t="shared" si="6"/>
        <v>0</v>
      </c>
      <c r="O78" s="789"/>
      <c r="P78" s="789"/>
      <c r="Q78" s="789"/>
      <c r="R78" s="787">
        <v>3</v>
      </c>
      <c r="S78" s="789"/>
      <c r="T78" s="789"/>
      <c r="U78" s="789"/>
      <c r="V78" s="789"/>
      <c r="W78" s="789"/>
      <c r="X78" s="789"/>
      <c r="Y78" s="789"/>
      <c r="Z78" s="1885">
        <v>100</v>
      </c>
      <c r="AA78" s="1885">
        <v>100</v>
      </c>
      <c r="AB78" s="789">
        <v>1</v>
      </c>
      <c r="AC78" s="789"/>
      <c r="AD78" s="789"/>
      <c r="AE78" s="789"/>
      <c r="AF78" s="789"/>
      <c r="AG78" s="1053"/>
    </row>
    <row r="79" spans="1:34" s="279" customFormat="1" ht="27.95" customHeight="1">
      <c r="A79" s="1875" t="s">
        <v>9</v>
      </c>
      <c r="B79" s="1276" t="s">
        <v>181</v>
      </c>
      <c r="C79" s="722" t="s">
        <v>349</v>
      </c>
      <c r="D79" s="722"/>
      <c r="E79" s="1859" t="s">
        <v>1738</v>
      </c>
      <c r="F79" s="1859" t="s">
        <v>1739</v>
      </c>
      <c r="G79" s="1273">
        <v>77</v>
      </c>
      <c r="H79" s="1861" t="s">
        <v>725</v>
      </c>
      <c r="I79" s="1269" t="s">
        <v>976</v>
      </c>
      <c r="J79" s="983" t="s">
        <v>1651</v>
      </c>
      <c r="K79" s="1863">
        <v>3500</v>
      </c>
      <c r="L79" s="1863">
        <v>3500</v>
      </c>
      <c r="M79" s="1960">
        <v>3500</v>
      </c>
      <c r="N79" s="318">
        <f t="shared" si="6"/>
        <v>0</v>
      </c>
      <c r="O79" s="789"/>
      <c r="P79" s="789"/>
      <c r="Q79" s="789"/>
      <c r="R79" s="787">
        <v>1</v>
      </c>
      <c r="S79" s="789"/>
      <c r="T79" s="789"/>
      <c r="U79" s="789"/>
      <c r="V79" s="789"/>
      <c r="W79" s="789"/>
      <c r="X79" s="789"/>
      <c r="Y79" s="789"/>
      <c r="Z79" s="1885">
        <v>100</v>
      </c>
      <c r="AA79" s="1885">
        <v>100</v>
      </c>
      <c r="AB79" s="789">
        <v>1</v>
      </c>
      <c r="AC79" s="789"/>
      <c r="AD79" s="789"/>
      <c r="AE79" s="789"/>
      <c r="AF79" s="789"/>
      <c r="AG79" s="1053"/>
    </row>
    <row r="80" spans="1:34" s="279" customFormat="1" ht="27.95" customHeight="1">
      <c r="A80" s="1875" t="s">
        <v>180</v>
      </c>
      <c r="B80" s="1536" t="s">
        <v>181</v>
      </c>
      <c r="C80" s="1276" t="s">
        <v>401</v>
      </c>
      <c r="D80" s="1536"/>
      <c r="E80" s="1231" t="s">
        <v>1740</v>
      </c>
      <c r="F80" s="1231" t="s">
        <v>1740</v>
      </c>
      <c r="G80" s="1273">
        <v>211</v>
      </c>
      <c r="H80" s="1269" t="s">
        <v>205</v>
      </c>
      <c r="I80" s="1269" t="s">
        <v>1650</v>
      </c>
      <c r="J80" s="1269" t="s">
        <v>1741</v>
      </c>
      <c r="K80" s="1272">
        <v>18500</v>
      </c>
      <c r="L80" s="1272">
        <v>18500</v>
      </c>
      <c r="M80" s="1988">
        <v>18500</v>
      </c>
      <c r="N80" s="1103">
        <f t="shared" si="6"/>
        <v>0</v>
      </c>
      <c r="O80" s="1233"/>
      <c r="P80" s="1233"/>
      <c r="Q80" s="1233"/>
      <c r="R80" s="1537"/>
      <c r="S80" s="1233"/>
      <c r="T80" s="1233"/>
      <c r="U80" s="1537">
        <v>2.5</v>
      </c>
      <c r="V80" s="1233"/>
      <c r="W80" s="1273"/>
      <c r="X80" s="1273"/>
      <c r="Y80" s="1273"/>
      <c r="Z80" s="1273">
        <v>100</v>
      </c>
      <c r="AA80" s="1273">
        <v>100</v>
      </c>
      <c r="AB80" s="1273">
        <v>1</v>
      </c>
      <c r="AC80" s="1273"/>
      <c r="AD80" s="1273"/>
      <c r="AE80" s="1273"/>
      <c r="AF80" s="1273"/>
      <c r="AG80" s="1927"/>
    </row>
    <row r="81" spans="1:33" s="279" customFormat="1" ht="27.95" customHeight="1">
      <c r="A81" s="1875" t="s">
        <v>180</v>
      </c>
      <c r="B81" s="1536" t="s">
        <v>181</v>
      </c>
      <c r="C81" s="1276" t="s">
        <v>401</v>
      </c>
      <c r="D81" s="1536"/>
      <c r="E81" s="1231" t="s">
        <v>1742</v>
      </c>
      <c r="F81" s="1231" t="s">
        <v>1742</v>
      </c>
      <c r="G81" s="1273">
        <v>195</v>
      </c>
      <c r="H81" s="1269" t="s">
        <v>205</v>
      </c>
      <c r="I81" s="1269" t="s">
        <v>1650</v>
      </c>
      <c r="J81" s="1269" t="s">
        <v>1741</v>
      </c>
      <c r="K81" s="1272">
        <v>5180</v>
      </c>
      <c r="L81" s="1272">
        <v>5180</v>
      </c>
      <c r="M81" s="1988">
        <v>5180</v>
      </c>
      <c r="N81" s="1103">
        <f t="shared" si="6"/>
        <v>0</v>
      </c>
      <c r="O81" s="1233"/>
      <c r="P81" s="1233"/>
      <c r="Q81" s="1233"/>
      <c r="R81" s="1537"/>
      <c r="S81" s="1233"/>
      <c r="T81" s="1233"/>
      <c r="U81" s="1537">
        <v>0.7</v>
      </c>
      <c r="V81" s="1233"/>
      <c r="W81" s="1273"/>
      <c r="X81" s="1273"/>
      <c r="Y81" s="1273"/>
      <c r="Z81" s="1273">
        <v>100</v>
      </c>
      <c r="AA81" s="1273">
        <v>100</v>
      </c>
      <c r="AB81" s="1273">
        <v>1</v>
      </c>
      <c r="AC81" s="1273"/>
      <c r="AD81" s="1273"/>
      <c r="AE81" s="1273"/>
      <c r="AF81" s="1273"/>
      <c r="AG81" s="1927"/>
    </row>
    <row r="82" spans="1:33" s="279" customFormat="1" ht="27.95" customHeight="1">
      <c r="A82" s="1875" t="s">
        <v>180</v>
      </c>
      <c r="B82" s="1536" t="s">
        <v>181</v>
      </c>
      <c r="C82" s="1276" t="s">
        <v>401</v>
      </c>
      <c r="D82" s="1536"/>
      <c r="E82" s="1231" t="s">
        <v>1197</v>
      </c>
      <c r="F82" s="1231" t="s">
        <v>1197</v>
      </c>
      <c r="G82" s="1273">
        <v>201</v>
      </c>
      <c r="H82" s="1269" t="s">
        <v>725</v>
      </c>
      <c r="I82" s="1269" t="s">
        <v>421</v>
      </c>
      <c r="J82" s="1269" t="s">
        <v>1741</v>
      </c>
      <c r="K82" s="1272">
        <v>5600</v>
      </c>
      <c r="L82" s="1272">
        <v>5600</v>
      </c>
      <c r="M82" s="1966">
        <v>5600</v>
      </c>
      <c r="N82" s="1103">
        <f t="shared" si="6"/>
        <v>0</v>
      </c>
      <c r="O82" s="1233"/>
      <c r="P82" s="1233"/>
      <c r="Q82" s="1233"/>
      <c r="R82" s="1537">
        <v>1.4</v>
      </c>
      <c r="S82" s="1233"/>
      <c r="T82" s="1233"/>
      <c r="U82" s="1233"/>
      <c r="V82" s="1537"/>
      <c r="W82" s="1273"/>
      <c r="X82" s="1273"/>
      <c r="Y82" s="1273"/>
      <c r="Z82" s="1273">
        <v>100</v>
      </c>
      <c r="AA82" s="1273">
        <v>100</v>
      </c>
      <c r="AB82" s="1273">
        <v>1</v>
      </c>
      <c r="AC82" s="1273"/>
      <c r="AD82" s="1273"/>
      <c r="AE82" s="1273"/>
      <c r="AF82" s="1273"/>
      <c r="AG82" s="1927"/>
    </row>
    <row r="83" spans="1:33" s="279" customFormat="1" ht="27.95" customHeight="1">
      <c r="A83" s="1875" t="s">
        <v>180</v>
      </c>
      <c r="B83" s="1536" t="s">
        <v>181</v>
      </c>
      <c r="C83" s="1276" t="s">
        <v>401</v>
      </c>
      <c r="D83" s="1536"/>
      <c r="E83" s="1231" t="s">
        <v>1743</v>
      </c>
      <c r="F83" s="1231" t="s">
        <v>1743</v>
      </c>
      <c r="G83" s="1273">
        <v>243</v>
      </c>
      <c r="H83" s="1269" t="s">
        <v>725</v>
      </c>
      <c r="I83" s="1269" t="s">
        <v>421</v>
      </c>
      <c r="J83" s="1269" t="s">
        <v>1741</v>
      </c>
      <c r="K83" s="1272">
        <v>284888.55</v>
      </c>
      <c r="L83" s="1272">
        <v>284888.55</v>
      </c>
      <c r="M83" s="1966">
        <v>284888.55</v>
      </c>
      <c r="N83" s="1103">
        <f t="shared" si="6"/>
        <v>0</v>
      </c>
      <c r="O83" s="1233"/>
      <c r="P83" s="1233"/>
      <c r="Q83" s="1233"/>
      <c r="R83" s="1537">
        <v>10.4</v>
      </c>
      <c r="S83" s="1233"/>
      <c r="T83" s="1233"/>
      <c r="U83" s="1233"/>
      <c r="V83" s="1537"/>
      <c r="W83" s="1273"/>
      <c r="X83" s="1273"/>
      <c r="Y83" s="1273"/>
      <c r="Z83" s="1273">
        <v>100</v>
      </c>
      <c r="AA83" s="1273">
        <v>100</v>
      </c>
      <c r="AB83" s="1273">
        <v>1</v>
      </c>
      <c r="AC83" s="1273"/>
      <c r="AD83" s="1273"/>
      <c r="AE83" s="1273"/>
      <c r="AF83" s="1273"/>
      <c r="AG83" s="1927"/>
    </row>
    <row r="84" spans="1:33" s="279" customFormat="1" ht="27.95" customHeight="1">
      <c r="A84" s="1875" t="s">
        <v>180</v>
      </c>
      <c r="B84" s="1536" t="s">
        <v>181</v>
      </c>
      <c r="C84" s="1276" t="s">
        <v>401</v>
      </c>
      <c r="D84" s="1536"/>
      <c r="E84" s="1231" t="s">
        <v>1744</v>
      </c>
      <c r="F84" s="1231" t="s">
        <v>1744</v>
      </c>
      <c r="G84" s="1273">
        <v>250</v>
      </c>
      <c r="H84" s="1269" t="s">
        <v>725</v>
      </c>
      <c r="I84" s="1269" t="s">
        <v>421</v>
      </c>
      <c r="J84" s="1269" t="s">
        <v>1741</v>
      </c>
      <c r="K84" s="1272">
        <v>37600</v>
      </c>
      <c r="L84" s="1272">
        <v>37600</v>
      </c>
      <c r="M84" s="1966">
        <v>37600</v>
      </c>
      <c r="N84" s="1103">
        <f t="shared" si="6"/>
        <v>0</v>
      </c>
      <c r="O84" s="1233"/>
      <c r="P84" s="1233"/>
      <c r="Q84" s="1233"/>
      <c r="R84" s="1537">
        <v>9.4</v>
      </c>
      <c r="S84" s="1233"/>
      <c r="T84" s="1233"/>
      <c r="U84" s="1233"/>
      <c r="V84" s="1537"/>
      <c r="W84" s="1273"/>
      <c r="X84" s="1273"/>
      <c r="Y84" s="1273"/>
      <c r="Z84" s="1273">
        <v>100</v>
      </c>
      <c r="AA84" s="1273">
        <v>100</v>
      </c>
      <c r="AB84" s="1273">
        <v>1</v>
      </c>
      <c r="AC84" s="1273"/>
      <c r="AD84" s="1273"/>
      <c r="AE84" s="1273"/>
      <c r="AF84" s="1273"/>
      <c r="AG84" s="1927"/>
    </row>
    <row r="85" spans="1:33" s="279" customFormat="1" ht="27.95" customHeight="1">
      <c r="A85" s="1875" t="s">
        <v>180</v>
      </c>
      <c r="B85" s="1883" t="s">
        <v>181</v>
      </c>
      <c r="C85" s="722" t="s">
        <v>401</v>
      </c>
      <c r="D85" s="1883"/>
      <c r="E85" s="1859" t="s">
        <v>1745</v>
      </c>
      <c r="F85" s="1859" t="s">
        <v>1745</v>
      </c>
      <c r="G85" s="1885">
        <v>23</v>
      </c>
      <c r="H85" s="1861" t="s">
        <v>725</v>
      </c>
      <c r="I85" s="1269" t="s">
        <v>976</v>
      </c>
      <c r="J85" s="1861" t="s">
        <v>1746</v>
      </c>
      <c r="K85" s="1863">
        <v>21400</v>
      </c>
      <c r="L85" s="1863">
        <v>21400</v>
      </c>
      <c r="M85" s="1554">
        <v>21400</v>
      </c>
      <c r="N85" s="1090">
        <f t="shared" si="6"/>
        <v>0</v>
      </c>
      <c r="O85" s="788"/>
      <c r="P85" s="788"/>
      <c r="Q85" s="788"/>
      <c r="R85" s="987">
        <v>2</v>
      </c>
      <c r="S85" s="788"/>
      <c r="T85" s="788"/>
      <c r="U85" s="788"/>
      <c r="V85" s="788"/>
      <c r="W85" s="1885"/>
      <c r="X85" s="1885"/>
      <c r="Y85" s="1885"/>
      <c r="Z85" s="1885">
        <v>100</v>
      </c>
      <c r="AA85" s="1885">
        <v>100</v>
      </c>
      <c r="AB85" s="1885">
        <v>1</v>
      </c>
      <c r="AC85" s="1885"/>
      <c r="AD85" s="1885"/>
      <c r="AE85" s="1885"/>
      <c r="AF85" s="1885"/>
      <c r="AG85" s="1053"/>
    </row>
    <row r="86" spans="1:33" s="279" customFormat="1" ht="27.95" customHeight="1">
      <c r="A86" s="1875" t="s">
        <v>180</v>
      </c>
      <c r="B86" s="1883" t="s">
        <v>181</v>
      </c>
      <c r="C86" s="722" t="s">
        <v>416</v>
      </c>
      <c r="D86" s="1546"/>
      <c r="E86" s="1897" t="s">
        <v>1747</v>
      </c>
      <c r="F86" s="1897" t="s">
        <v>1748</v>
      </c>
      <c r="G86" s="1885">
        <v>427</v>
      </c>
      <c r="H86" s="1861" t="s">
        <v>205</v>
      </c>
      <c r="I86" s="1269" t="s">
        <v>1650</v>
      </c>
      <c r="J86" s="1861" t="s">
        <v>1741</v>
      </c>
      <c r="K86" s="1981">
        <v>200045.44</v>
      </c>
      <c r="L86" s="1981">
        <v>200045.44</v>
      </c>
      <c r="M86" s="1851">
        <v>200045.44</v>
      </c>
      <c r="N86" s="792">
        <f t="shared" si="6"/>
        <v>0</v>
      </c>
      <c r="O86" s="789"/>
      <c r="P86" s="789"/>
      <c r="Q86" s="789"/>
      <c r="R86" s="791"/>
      <c r="S86" s="789"/>
      <c r="T86" s="789"/>
      <c r="U86" s="787">
        <v>11.25</v>
      </c>
      <c r="V86" s="789"/>
      <c r="W86" s="789"/>
      <c r="X86" s="789"/>
      <c r="Y86" s="789"/>
      <c r="Z86" s="1885"/>
      <c r="AA86" s="1885">
        <v>100</v>
      </c>
      <c r="AB86" s="789"/>
      <c r="AC86" s="789"/>
      <c r="AD86" s="789">
        <v>1</v>
      </c>
      <c r="AE86" s="789"/>
      <c r="AF86" s="1885"/>
      <c r="AG86" s="1886" t="s">
        <v>1749</v>
      </c>
    </row>
    <row r="87" spans="1:33" s="279" customFormat="1" ht="27.95" customHeight="1">
      <c r="A87" s="1875" t="s">
        <v>180</v>
      </c>
      <c r="B87" s="1883" t="s">
        <v>181</v>
      </c>
      <c r="C87" s="722" t="s">
        <v>416</v>
      </c>
      <c r="D87" s="1546"/>
      <c r="E87" s="1897" t="s">
        <v>1750</v>
      </c>
      <c r="F87" s="1897" t="s">
        <v>1751</v>
      </c>
      <c r="G87" s="1885">
        <v>259</v>
      </c>
      <c r="H87" s="1861" t="s">
        <v>725</v>
      </c>
      <c r="I87" s="1269" t="s">
        <v>976</v>
      </c>
      <c r="J87" s="1861" t="s">
        <v>1746</v>
      </c>
      <c r="K87" s="1981">
        <v>15000</v>
      </c>
      <c r="L87" s="1981">
        <v>15000</v>
      </c>
      <c r="M87" s="1197">
        <v>15000</v>
      </c>
      <c r="N87" s="1300">
        <f t="shared" si="6"/>
        <v>0</v>
      </c>
      <c r="O87" s="789"/>
      <c r="P87" s="789"/>
      <c r="Q87" s="789"/>
      <c r="R87" s="787">
        <v>1.5</v>
      </c>
      <c r="S87" s="789"/>
      <c r="T87" s="789"/>
      <c r="U87" s="789"/>
      <c r="V87" s="789"/>
      <c r="W87" s="789"/>
      <c r="X87" s="789"/>
      <c r="Y87" s="789"/>
      <c r="Z87" s="1885">
        <v>100</v>
      </c>
      <c r="AA87" s="1885">
        <v>100</v>
      </c>
      <c r="AB87" s="789">
        <v>1</v>
      </c>
      <c r="AC87" s="789"/>
      <c r="AD87" s="789"/>
      <c r="AE87" s="789"/>
      <c r="AF87" s="1885"/>
      <c r="AG87" s="319"/>
    </row>
    <row r="88" spans="1:33" s="279" customFormat="1" ht="27.95" customHeight="1">
      <c r="A88" s="1875" t="s">
        <v>180</v>
      </c>
      <c r="B88" s="1883" t="s">
        <v>181</v>
      </c>
      <c r="C88" s="722" t="s">
        <v>416</v>
      </c>
      <c r="D88" s="1546"/>
      <c r="E88" s="1859" t="s">
        <v>1752</v>
      </c>
      <c r="F88" s="1546" t="s">
        <v>1753</v>
      </c>
      <c r="G88" s="1885">
        <v>64</v>
      </c>
      <c r="H88" s="1861" t="s">
        <v>725</v>
      </c>
      <c r="I88" s="1269" t="s">
        <v>976</v>
      </c>
      <c r="J88" s="986" t="s">
        <v>1746</v>
      </c>
      <c r="K88" s="1744">
        <v>14000</v>
      </c>
      <c r="L88" s="1744">
        <v>14000</v>
      </c>
      <c r="M88" s="1197">
        <v>14000</v>
      </c>
      <c r="N88" s="1300">
        <f t="shared" si="6"/>
        <v>0</v>
      </c>
      <c r="O88" s="789"/>
      <c r="P88" s="789"/>
      <c r="Q88" s="789"/>
      <c r="R88" s="987">
        <v>1.5</v>
      </c>
      <c r="S88" s="1030"/>
      <c r="T88" s="791"/>
      <c r="U88" s="789"/>
      <c r="V88" s="789"/>
      <c r="W88" s="789"/>
      <c r="X88" s="789"/>
      <c r="Y88" s="789"/>
      <c r="Z88" s="1885">
        <v>100</v>
      </c>
      <c r="AA88" s="1885">
        <v>100</v>
      </c>
      <c r="AB88" s="789">
        <v>1</v>
      </c>
      <c r="AC88" s="789"/>
      <c r="AD88" s="789"/>
      <c r="AE88" s="789"/>
      <c r="AF88" s="1885"/>
      <c r="AG88" s="319"/>
    </row>
    <row r="89" spans="1:33" s="279" customFormat="1" ht="51" customHeight="1">
      <c r="A89" s="1875" t="s">
        <v>180</v>
      </c>
      <c r="B89" s="1883" t="s">
        <v>181</v>
      </c>
      <c r="C89" s="722" t="s">
        <v>416</v>
      </c>
      <c r="D89" s="1677"/>
      <c r="E89" s="1859" t="s">
        <v>200</v>
      </c>
      <c r="F89" s="1677" t="s">
        <v>200</v>
      </c>
      <c r="G89" s="988"/>
      <c r="H89" s="1861" t="s">
        <v>725</v>
      </c>
      <c r="I89" s="986" t="s">
        <v>201</v>
      </c>
      <c r="J89" s="986" t="s">
        <v>1746</v>
      </c>
      <c r="K89" s="1744">
        <v>22498.639999999999</v>
      </c>
      <c r="L89" s="1744">
        <v>22498.639999999999</v>
      </c>
      <c r="M89" s="1197">
        <v>22498.639999999999</v>
      </c>
      <c r="N89" s="1300">
        <f t="shared" si="6"/>
        <v>0</v>
      </c>
      <c r="O89" s="789"/>
      <c r="P89" s="789"/>
      <c r="Q89" s="789"/>
      <c r="R89" s="789"/>
      <c r="S89" s="789"/>
      <c r="T89" s="789"/>
      <c r="U89" s="789"/>
      <c r="V89" s="789"/>
      <c r="W89" s="789"/>
      <c r="X89" s="789"/>
      <c r="Y89" s="789"/>
      <c r="Z89" s="1885">
        <v>100</v>
      </c>
      <c r="AA89" s="1885">
        <v>100</v>
      </c>
      <c r="AB89" s="789">
        <v>1</v>
      </c>
      <c r="AC89" s="789"/>
      <c r="AD89" s="789"/>
      <c r="AE89" s="789"/>
      <c r="AF89" s="1885"/>
      <c r="AG89" s="319" t="s">
        <v>345</v>
      </c>
    </row>
    <row r="90" spans="1:33" s="279" customFormat="1" ht="27.95" customHeight="1">
      <c r="A90" s="1875" t="s">
        <v>180</v>
      </c>
      <c r="B90" s="1883" t="s">
        <v>181</v>
      </c>
      <c r="C90" s="722" t="s">
        <v>416</v>
      </c>
      <c r="D90" s="1546"/>
      <c r="E90" s="1859" t="s">
        <v>1754</v>
      </c>
      <c r="F90" s="1546" t="s">
        <v>1754</v>
      </c>
      <c r="G90" s="1885">
        <v>168</v>
      </c>
      <c r="H90" s="1861" t="s">
        <v>725</v>
      </c>
      <c r="I90" s="986" t="s">
        <v>551</v>
      </c>
      <c r="J90" s="986" t="s">
        <v>1746</v>
      </c>
      <c r="K90" s="1744">
        <v>10070</v>
      </c>
      <c r="L90" s="1744">
        <v>10070</v>
      </c>
      <c r="M90" s="1197">
        <v>10070</v>
      </c>
      <c r="N90" s="1300">
        <f t="shared" si="6"/>
        <v>0</v>
      </c>
      <c r="O90" s="789"/>
      <c r="P90" s="789"/>
      <c r="Q90" s="789"/>
      <c r="R90" s="789"/>
      <c r="S90" s="789"/>
      <c r="T90" s="789"/>
      <c r="U90" s="789"/>
      <c r="V90" s="789"/>
      <c r="W90" s="789"/>
      <c r="X90" s="789"/>
      <c r="Y90" s="789"/>
      <c r="Z90" s="1885">
        <v>100</v>
      </c>
      <c r="AA90" s="1885">
        <v>100</v>
      </c>
      <c r="AB90" s="789">
        <v>1</v>
      </c>
      <c r="AC90" s="789"/>
      <c r="AD90" s="789"/>
      <c r="AE90" s="789"/>
      <c r="AF90" s="1885"/>
      <c r="AG90" s="319" t="s">
        <v>1755</v>
      </c>
    </row>
    <row r="91" spans="1:33" s="279" customFormat="1" ht="27.95" customHeight="1">
      <c r="A91" s="1875" t="s">
        <v>9</v>
      </c>
      <c r="B91" s="1883" t="s">
        <v>181</v>
      </c>
      <c r="C91" s="722" t="s">
        <v>416</v>
      </c>
      <c r="D91" s="1546"/>
      <c r="E91" s="1859" t="s">
        <v>422</v>
      </c>
      <c r="F91" s="1546" t="s">
        <v>913</v>
      </c>
      <c r="G91" s="1885">
        <v>110</v>
      </c>
      <c r="H91" s="1861" t="s">
        <v>205</v>
      </c>
      <c r="I91" s="986" t="s">
        <v>1756</v>
      </c>
      <c r="J91" s="986" t="s">
        <v>1746</v>
      </c>
      <c r="K91" s="1744">
        <v>1000</v>
      </c>
      <c r="L91" s="1744">
        <v>1000</v>
      </c>
      <c r="M91" s="1197">
        <v>1000</v>
      </c>
      <c r="N91" s="1300">
        <f>K91-M91</f>
        <v>0</v>
      </c>
      <c r="O91" s="789"/>
      <c r="P91" s="788">
        <v>0.5</v>
      </c>
      <c r="Q91" s="789"/>
      <c r="R91" s="989"/>
      <c r="S91" s="789"/>
      <c r="T91" s="789"/>
      <c r="U91" s="789"/>
      <c r="V91" s="789"/>
      <c r="W91" s="789"/>
      <c r="X91" s="789"/>
      <c r="Y91" s="789"/>
      <c r="Z91" s="1885">
        <v>100</v>
      </c>
      <c r="AA91" s="1885">
        <v>100</v>
      </c>
      <c r="AB91" s="789">
        <v>1</v>
      </c>
      <c r="AC91" s="789"/>
      <c r="AD91" s="789"/>
      <c r="AE91" s="789"/>
      <c r="AF91" s="1885"/>
      <c r="AG91" s="319"/>
    </row>
    <row r="92" spans="1:33" s="279" customFormat="1" ht="27.95" customHeight="1">
      <c r="A92" s="1875" t="s">
        <v>9</v>
      </c>
      <c r="B92" s="1883" t="s">
        <v>181</v>
      </c>
      <c r="C92" s="722" t="s">
        <v>416</v>
      </c>
      <c r="D92" s="1546"/>
      <c r="E92" s="1859" t="s">
        <v>428</v>
      </c>
      <c r="F92" s="1546" t="s">
        <v>915</v>
      </c>
      <c r="G92" s="1885">
        <v>132</v>
      </c>
      <c r="H92" s="1861" t="s">
        <v>205</v>
      </c>
      <c r="I92" s="986" t="s">
        <v>1756</v>
      </c>
      <c r="J92" s="986" t="s">
        <v>1746</v>
      </c>
      <c r="K92" s="1744">
        <v>15000</v>
      </c>
      <c r="L92" s="1744">
        <v>15000</v>
      </c>
      <c r="M92" s="1197">
        <v>15000</v>
      </c>
      <c r="N92" s="1300">
        <f t="shared" si="6"/>
        <v>0</v>
      </c>
      <c r="O92" s="789"/>
      <c r="P92" s="788">
        <v>0.5</v>
      </c>
      <c r="Q92" s="789"/>
      <c r="R92" s="989"/>
      <c r="S92" s="789"/>
      <c r="T92" s="789"/>
      <c r="U92" s="789"/>
      <c r="V92" s="789"/>
      <c r="W92" s="789"/>
      <c r="X92" s="789"/>
      <c r="Y92" s="789"/>
      <c r="Z92" s="1885">
        <v>100</v>
      </c>
      <c r="AA92" s="1885">
        <v>100</v>
      </c>
      <c r="AB92" s="789">
        <v>1</v>
      </c>
      <c r="AC92" s="789"/>
      <c r="AD92" s="789"/>
      <c r="AE92" s="789"/>
      <c r="AF92" s="1885"/>
      <c r="AG92" s="319"/>
    </row>
    <row r="93" spans="1:33" s="279" customFormat="1" ht="27.95" customHeight="1">
      <c r="A93" s="1875" t="s">
        <v>180</v>
      </c>
      <c r="B93" s="722" t="s">
        <v>181</v>
      </c>
      <c r="C93" s="722" t="s">
        <v>432</v>
      </c>
      <c r="D93" s="722"/>
      <c r="E93" s="1897" t="s">
        <v>1757</v>
      </c>
      <c r="F93" s="1897" t="s">
        <v>1757</v>
      </c>
      <c r="G93" s="1885">
        <v>163</v>
      </c>
      <c r="H93" s="986" t="s">
        <v>725</v>
      </c>
      <c r="I93" s="1269" t="s">
        <v>421</v>
      </c>
      <c r="J93" s="983" t="s">
        <v>1651</v>
      </c>
      <c r="K93" s="1981">
        <v>14000</v>
      </c>
      <c r="L93" s="1981">
        <v>14000</v>
      </c>
      <c r="M93" s="1998">
        <v>14000</v>
      </c>
      <c r="N93" s="792">
        <f t="shared" ref="N93:N101" si="7">K93-M93</f>
        <v>0</v>
      </c>
      <c r="O93" s="789"/>
      <c r="P93" s="789"/>
      <c r="Q93" s="789"/>
      <c r="R93" s="787">
        <v>3.5</v>
      </c>
      <c r="S93" s="789"/>
      <c r="T93" s="789"/>
      <c r="U93" s="789"/>
      <c r="V93" s="789"/>
      <c r="W93" s="789"/>
      <c r="X93" s="789"/>
      <c r="Y93" s="789"/>
      <c r="Z93" s="1549">
        <v>100</v>
      </c>
      <c r="AA93" s="1549">
        <v>100</v>
      </c>
      <c r="AB93" s="1885">
        <v>1</v>
      </c>
      <c r="AC93" s="789"/>
      <c r="AD93" s="789"/>
      <c r="AE93" s="789"/>
      <c r="AF93" s="1881"/>
      <c r="AG93" s="1053"/>
    </row>
    <row r="94" spans="1:33" s="279" customFormat="1" ht="27.95" customHeight="1">
      <c r="A94" s="1875" t="s">
        <v>180</v>
      </c>
      <c r="B94" s="722" t="s">
        <v>181</v>
      </c>
      <c r="C94" s="722" t="s">
        <v>432</v>
      </c>
      <c r="D94" s="722"/>
      <c r="E94" s="1897" t="s">
        <v>1758</v>
      </c>
      <c r="F94" s="1897" t="s">
        <v>1758</v>
      </c>
      <c r="G94" s="1885">
        <v>101</v>
      </c>
      <c r="H94" s="986" t="s">
        <v>725</v>
      </c>
      <c r="I94" s="1269" t="s">
        <v>421</v>
      </c>
      <c r="J94" s="983" t="s">
        <v>1651</v>
      </c>
      <c r="K94" s="1981">
        <v>16000</v>
      </c>
      <c r="L94" s="1981">
        <v>16000</v>
      </c>
      <c r="M94" s="1998">
        <v>16000</v>
      </c>
      <c r="N94" s="792">
        <f t="shared" si="7"/>
        <v>0</v>
      </c>
      <c r="O94" s="789"/>
      <c r="P94" s="789"/>
      <c r="Q94" s="789"/>
      <c r="R94" s="787">
        <v>4</v>
      </c>
      <c r="S94" s="789"/>
      <c r="T94" s="789"/>
      <c r="U94" s="789"/>
      <c r="V94" s="789"/>
      <c r="W94" s="789"/>
      <c r="X94" s="789"/>
      <c r="Y94" s="789"/>
      <c r="Z94" s="1549">
        <v>100</v>
      </c>
      <c r="AA94" s="1549">
        <v>100</v>
      </c>
      <c r="AB94" s="789">
        <v>1</v>
      </c>
      <c r="AC94" s="789"/>
      <c r="AD94" s="789"/>
      <c r="AE94" s="789"/>
      <c r="AF94" s="1881"/>
      <c r="AG94" s="1053"/>
    </row>
    <row r="95" spans="1:33" s="279" customFormat="1" ht="27.95" customHeight="1">
      <c r="A95" s="1875" t="s">
        <v>180</v>
      </c>
      <c r="B95" s="722" t="s">
        <v>181</v>
      </c>
      <c r="C95" s="722" t="s">
        <v>432</v>
      </c>
      <c r="D95" s="722"/>
      <c r="E95" s="1897" t="s">
        <v>1218</v>
      </c>
      <c r="F95" s="1897" t="s">
        <v>1218</v>
      </c>
      <c r="G95" s="1885">
        <v>127</v>
      </c>
      <c r="H95" s="986" t="s">
        <v>725</v>
      </c>
      <c r="I95" s="1269" t="s">
        <v>421</v>
      </c>
      <c r="J95" s="983" t="s">
        <v>1651</v>
      </c>
      <c r="K95" s="1981">
        <v>8000</v>
      </c>
      <c r="L95" s="1981">
        <v>8000</v>
      </c>
      <c r="M95" s="1998">
        <v>8000</v>
      </c>
      <c r="N95" s="792">
        <f t="shared" si="7"/>
        <v>0</v>
      </c>
      <c r="O95" s="789"/>
      <c r="P95" s="789"/>
      <c r="Q95" s="789"/>
      <c r="R95" s="787">
        <v>2</v>
      </c>
      <c r="S95" s="789"/>
      <c r="T95" s="789"/>
      <c r="U95" s="789"/>
      <c r="V95" s="789"/>
      <c r="W95" s="789"/>
      <c r="X95" s="789"/>
      <c r="Y95" s="789"/>
      <c r="Z95" s="1549">
        <v>100</v>
      </c>
      <c r="AA95" s="1549">
        <v>100</v>
      </c>
      <c r="AB95" s="789">
        <v>1</v>
      </c>
      <c r="AC95" s="789"/>
      <c r="AD95" s="789"/>
      <c r="AE95" s="789"/>
      <c r="AF95" s="1881"/>
      <c r="AG95" s="1053"/>
    </row>
    <row r="96" spans="1:33" s="279" customFormat="1" ht="27.95" customHeight="1">
      <c r="A96" s="1875" t="s">
        <v>180</v>
      </c>
      <c r="B96" s="722" t="s">
        <v>181</v>
      </c>
      <c r="C96" s="722" t="s">
        <v>432</v>
      </c>
      <c r="D96" s="722"/>
      <c r="E96" s="1897" t="s">
        <v>1759</v>
      </c>
      <c r="F96" s="1897" t="s">
        <v>1759</v>
      </c>
      <c r="G96" s="1885">
        <v>97</v>
      </c>
      <c r="H96" s="986" t="s">
        <v>725</v>
      </c>
      <c r="I96" s="1269" t="s">
        <v>421</v>
      </c>
      <c r="J96" s="983" t="s">
        <v>1651</v>
      </c>
      <c r="K96" s="1981">
        <v>20000</v>
      </c>
      <c r="L96" s="1981">
        <v>20000</v>
      </c>
      <c r="M96" s="1998">
        <v>20000</v>
      </c>
      <c r="N96" s="792">
        <f t="shared" si="7"/>
        <v>0</v>
      </c>
      <c r="O96" s="789"/>
      <c r="P96" s="789"/>
      <c r="Q96" s="789"/>
      <c r="R96" s="787">
        <v>5</v>
      </c>
      <c r="S96" s="789"/>
      <c r="T96" s="789"/>
      <c r="U96" s="789"/>
      <c r="V96" s="789"/>
      <c r="W96" s="789"/>
      <c r="X96" s="789"/>
      <c r="Y96" s="789"/>
      <c r="Z96" s="1549">
        <v>100</v>
      </c>
      <c r="AA96" s="1549">
        <v>100</v>
      </c>
      <c r="AB96" s="789">
        <v>1</v>
      </c>
      <c r="AC96" s="789"/>
      <c r="AD96" s="789"/>
      <c r="AE96" s="789"/>
      <c r="AF96" s="1881"/>
      <c r="AG96" s="1053"/>
    </row>
    <row r="97" spans="1:33" s="279" customFormat="1" ht="27.95" customHeight="1">
      <c r="A97" s="1875" t="s">
        <v>180</v>
      </c>
      <c r="B97" s="722" t="s">
        <v>181</v>
      </c>
      <c r="C97" s="722" t="s">
        <v>432</v>
      </c>
      <c r="D97" s="722"/>
      <c r="E97" s="1897" t="s">
        <v>1760</v>
      </c>
      <c r="F97" s="1897" t="s">
        <v>1760</v>
      </c>
      <c r="G97" s="1885">
        <v>290</v>
      </c>
      <c r="H97" s="986" t="s">
        <v>725</v>
      </c>
      <c r="I97" s="1269" t="s">
        <v>421</v>
      </c>
      <c r="J97" s="983" t="s">
        <v>1651</v>
      </c>
      <c r="K97" s="1981">
        <v>12000</v>
      </c>
      <c r="L97" s="1981">
        <v>12000</v>
      </c>
      <c r="M97" s="1998">
        <v>12000</v>
      </c>
      <c r="N97" s="792">
        <f t="shared" si="7"/>
        <v>0</v>
      </c>
      <c r="O97" s="789"/>
      <c r="P97" s="789"/>
      <c r="Q97" s="789"/>
      <c r="R97" s="787">
        <v>3</v>
      </c>
      <c r="S97" s="789"/>
      <c r="T97" s="789"/>
      <c r="U97" s="789"/>
      <c r="V97" s="789"/>
      <c r="W97" s="789"/>
      <c r="X97" s="789"/>
      <c r="Y97" s="789"/>
      <c r="Z97" s="1549">
        <v>100</v>
      </c>
      <c r="AA97" s="1549">
        <v>100</v>
      </c>
      <c r="AB97" s="789">
        <v>1</v>
      </c>
      <c r="AC97" s="789"/>
      <c r="AD97" s="789"/>
      <c r="AE97" s="789"/>
      <c r="AF97" s="1881"/>
      <c r="AG97" s="1053"/>
    </row>
    <row r="98" spans="1:33" s="279" customFormat="1" ht="27.95" customHeight="1">
      <c r="A98" s="1875" t="s">
        <v>180</v>
      </c>
      <c r="B98" s="722" t="s">
        <v>181</v>
      </c>
      <c r="C98" s="722" t="s">
        <v>432</v>
      </c>
      <c r="D98" s="722"/>
      <c r="E98" s="1897" t="s">
        <v>1761</v>
      </c>
      <c r="F98" s="1897" t="s">
        <v>1761</v>
      </c>
      <c r="G98" s="1885">
        <v>59</v>
      </c>
      <c r="H98" s="986" t="s">
        <v>725</v>
      </c>
      <c r="I98" s="1269" t="s">
        <v>421</v>
      </c>
      <c r="J98" s="983" t="s">
        <v>1651</v>
      </c>
      <c r="K98" s="1981">
        <v>6000</v>
      </c>
      <c r="L98" s="1981">
        <v>6000</v>
      </c>
      <c r="M98" s="1998">
        <v>6000</v>
      </c>
      <c r="N98" s="792">
        <f t="shared" si="7"/>
        <v>0</v>
      </c>
      <c r="O98" s="789"/>
      <c r="P98" s="789"/>
      <c r="Q98" s="789"/>
      <c r="R98" s="787">
        <v>1.5</v>
      </c>
      <c r="S98" s="789"/>
      <c r="T98" s="789"/>
      <c r="U98" s="789"/>
      <c r="V98" s="789"/>
      <c r="W98" s="789"/>
      <c r="X98" s="789"/>
      <c r="Y98" s="789"/>
      <c r="Z98" s="1549">
        <v>100</v>
      </c>
      <c r="AA98" s="1549">
        <v>100</v>
      </c>
      <c r="AB98" s="789">
        <v>1</v>
      </c>
      <c r="AC98" s="789"/>
      <c r="AD98" s="789"/>
      <c r="AE98" s="789"/>
      <c r="AF98" s="1881"/>
      <c r="AG98" s="1053"/>
    </row>
    <row r="99" spans="1:33" s="279" customFormat="1" ht="27.95" customHeight="1">
      <c r="A99" s="1875" t="s">
        <v>180</v>
      </c>
      <c r="B99" s="722" t="s">
        <v>181</v>
      </c>
      <c r="C99" s="722" t="s">
        <v>432</v>
      </c>
      <c r="D99" s="722"/>
      <c r="E99" s="1859" t="s">
        <v>1762</v>
      </c>
      <c r="F99" s="1859" t="s">
        <v>1762</v>
      </c>
      <c r="G99" s="1885">
        <v>104</v>
      </c>
      <c r="H99" s="986" t="s">
        <v>725</v>
      </c>
      <c r="I99" s="1269" t="s">
        <v>421</v>
      </c>
      <c r="J99" s="983" t="s">
        <v>1651</v>
      </c>
      <c r="K99" s="1863">
        <v>111575.43</v>
      </c>
      <c r="L99" s="1863">
        <v>111575.43</v>
      </c>
      <c r="M99" s="1960">
        <v>111575.43</v>
      </c>
      <c r="N99" s="792">
        <f t="shared" si="7"/>
        <v>0</v>
      </c>
      <c r="O99" s="789"/>
      <c r="P99" s="789"/>
      <c r="Q99" s="789"/>
      <c r="R99" s="787">
        <v>6</v>
      </c>
      <c r="S99" s="789"/>
      <c r="T99" s="789"/>
      <c r="U99" s="789"/>
      <c r="V99" s="789"/>
      <c r="W99" s="789"/>
      <c r="X99" s="789"/>
      <c r="Y99" s="789"/>
      <c r="Z99" s="1549">
        <v>100</v>
      </c>
      <c r="AA99" s="1549">
        <v>100</v>
      </c>
      <c r="AB99" s="789">
        <v>1</v>
      </c>
      <c r="AC99" s="789"/>
      <c r="AD99" s="789"/>
      <c r="AE99" s="789"/>
      <c r="AF99" s="1881"/>
      <c r="AG99" s="1053"/>
    </row>
    <row r="100" spans="1:33" s="169" customFormat="1" ht="27.95" customHeight="1">
      <c r="A100" s="1875" t="s">
        <v>180</v>
      </c>
      <c r="B100" s="722" t="s">
        <v>181</v>
      </c>
      <c r="C100" s="722" t="s">
        <v>432</v>
      </c>
      <c r="D100" s="722"/>
      <c r="E100" s="1859" t="s">
        <v>1763</v>
      </c>
      <c r="F100" s="1859" t="s">
        <v>1763</v>
      </c>
      <c r="G100" s="1885">
        <v>28</v>
      </c>
      <c r="H100" s="986" t="s">
        <v>725</v>
      </c>
      <c r="I100" s="1269" t="s">
        <v>976</v>
      </c>
      <c r="J100" s="983" t="s">
        <v>1651</v>
      </c>
      <c r="K100" s="1863">
        <v>12733.33</v>
      </c>
      <c r="L100" s="1863">
        <v>12733.33</v>
      </c>
      <c r="M100" s="1960">
        <v>12733.33</v>
      </c>
      <c r="N100" s="792">
        <f t="shared" si="7"/>
        <v>0</v>
      </c>
      <c r="O100" s="789"/>
      <c r="P100" s="789"/>
      <c r="Q100" s="789"/>
      <c r="R100" s="987">
        <v>2</v>
      </c>
      <c r="S100" s="789"/>
      <c r="T100" s="789"/>
      <c r="U100" s="789"/>
      <c r="V100" s="789"/>
      <c r="W100" s="789"/>
      <c r="X100" s="789"/>
      <c r="Y100" s="789"/>
      <c r="Z100" s="1549">
        <v>100</v>
      </c>
      <c r="AA100" s="1549">
        <v>100</v>
      </c>
      <c r="AB100" s="789">
        <v>1</v>
      </c>
      <c r="AC100" s="789"/>
      <c r="AD100" s="789"/>
      <c r="AE100" s="789"/>
      <c r="AF100" s="1881"/>
      <c r="AG100" s="1053"/>
    </row>
    <row r="101" spans="1:33" s="169" customFormat="1" ht="27.95" customHeight="1">
      <c r="A101" s="1875" t="s">
        <v>180</v>
      </c>
      <c r="B101" s="722" t="s">
        <v>181</v>
      </c>
      <c r="C101" s="722" t="s">
        <v>432</v>
      </c>
      <c r="D101" s="722"/>
      <c r="E101" s="1897" t="s">
        <v>474</v>
      </c>
      <c r="F101" s="1897" t="s">
        <v>474</v>
      </c>
      <c r="G101" s="988"/>
      <c r="H101" s="720" t="s">
        <v>725</v>
      </c>
      <c r="I101" s="986" t="s">
        <v>201</v>
      </c>
      <c r="J101" s="983" t="s">
        <v>1651</v>
      </c>
      <c r="K101" s="1953">
        <v>20000</v>
      </c>
      <c r="L101" s="1953">
        <v>20000</v>
      </c>
      <c r="M101" s="1239">
        <v>20000</v>
      </c>
      <c r="N101" s="792">
        <f t="shared" si="7"/>
        <v>0</v>
      </c>
      <c r="O101" s="789"/>
      <c r="P101" s="789"/>
      <c r="Q101" s="789"/>
      <c r="R101" s="791"/>
      <c r="S101" s="789"/>
      <c r="T101" s="789"/>
      <c r="U101" s="789"/>
      <c r="V101" s="789"/>
      <c r="W101" s="789"/>
      <c r="X101" s="789"/>
      <c r="Y101" s="789"/>
      <c r="Z101" s="1549">
        <v>100</v>
      </c>
      <c r="AA101" s="1549">
        <v>100</v>
      </c>
      <c r="AB101" s="789">
        <v>1</v>
      </c>
      <c r="AC101" s="789"/>
      <c r="AD101" s="789"/>
      <c r="AE101" s="789"/>
      <c r="AF101" s="1881"/>
      <c r="AG101" s="1053" t="s">
        <v>345</v>
      </c>
    </row>
    <row r="102" spans="1:33" s="169" customFormat="1" ht="27.95" customHeight="1">
      <c r="A102" s="1875" t="s">
        <v>180</v>
      </c>
      <c r="B102" s="1276" t="s">
        <v>181</v>
      </c>
      <c r="C102" s="1276" t="s">
        <v>463</v>
      </c>
      <c r="D102" s="1276"/>
      <c r="E102" s="1231" t="s">
        <v>1764</v>
      </c>
      <c r="F102" s="1231" t="s">
        <v>1764</v>
      </c>
      <c r="G102" s="1273">
        <v>130</v>
      </c>
      <c r="H102" s="1269" t="s">
        <v>205</v>
      </c>
      <c r="I102" s="1269" t="s">
        <v>1650</v>
      </c>
      <c r="J102" s="983" t="s">
        <v>1651</v>
      </c>
      <c r="K102" s="1272">
        <v>37000</v>
      </c>
      <c r="L102" s="1272">
        <v>37000</v>
      </c>
      <c r="M102" s="1966">
        <v>37000</v>
      </c>
      <c r="N102" s="1553">
        <f>K102-M102</f>
        <v>0</v>
      </c>
      <c r="O102" s="1273"/>
      <c r="P102" s="1273"/>
      <c r="Q102" s="1273"/>
      <c r="R102" s="1269"/>
      <c r="S102" s="1273"/>
      <c r="T102" s="1273"/>
      <c r="U102" s="1537">
        <v>5</v>
      </c>
      <c r="V102" s="1273"/>
      <c r="W102" s="1273"/>
      <c r="X102" s="1273"/>
      <c r="Y102" s="1273"/>
      <c r="Z102" s="1549">
        <v>100</v>
      </c>
      <c r="AA102" s="1549">
        <v>100</v>
      </c>
      <c r="AB102" s="1273">
        <v>1</v>
      </c>
      <c r="AC102" s="1273"/>
      <c r="AD102" s="1273"/>
      <c r="AE102" s="1273"/>
      <c r="AF102" s="1273"/>
      <c r="AG102" s="1913" t="s">
        <v>1749</v>
      </c>
    </row>
    <row r="103" spans="1:33" s="169" customFormat="1" ht="27.95" customHeight="1">
      <c r="A103" s="1875" t="s">
        <v>180</v>
      </c>
      <c r="B103" s="1276" t="s">
        <v>181</v>
      </c>
      <c r="C103" s="1276" t="s">
        <v>463</v>
      </c>
      <c r="D103" s="1276"/>
      <c r="E103" s="1231" t="s">
        <v>1765</v>
      </c>
      <c r="F103" s="1231" t="s">
        <v>1765</v>
      </c>
      <c r="G103" s="1273">
        <v>146</v>
      </c>
      <c r="H103" s="1269" t="s">
        <v>205</v>
      </c>
      <c r="I103" s="1269" t="s">
        <v>1650</v>
      </c>
      <c r="J103" s="983" t="s">
        <v>1651</v>
      </c>
      <c r="K103" s="1272">
        <v>155251.5</v>
      </c>
      <c r="L103" s="1272">
        <v>155251.5</v>
      </c>
      <c r="M103" s="1966">
        <v>155251.5</v>
      </c>
      <c r="N103" s="1553">
        <f t="shared" ref="N103:N115" si="8">K103-M103</f>
        <v>0</v>
      </c>
      <c r="O103" s="1273"/>
      <c r="P103" s="1273"/>
      <c r="Q103" s="1273"/>
      <c r="R103" s="1269"/>
      <c r="S103" s="1273"/>
      <c r="T103" s="1273"/>
      <c r="U103" s="1537">
        <v>5</v>
      </c>
      <c r="V103" s="1273"/>
      <c r="W103" s="1273"/>
      <c r="X103" s="1273"/>
      <c r="Y103" s="1273"/>
      <c r="Z103" s="1549">
        <v>100</v>
      </c>
      <c r="AA103" s="1549">
        <v>100</v>
      </c>
      <c r="AB103" s="1273">
        <v>1</v>
      </c>
      <c r="AC103" s="1273"/>
      <c r="AD103" s="1273"/>
      <c r="AE103" s="1273"/>
      <c r="AF103" s="1273"/>
      <c r="AG103" s="1913" t="s">
        <v>1749</v>
      </c>
    </row>
    <row r="104" spans="1:33" s="169" customFormat="1" ht="27.95" customHeight="1">
      <c r="A104" s="1875" t="s">
        <v>180</v>
      </c>
      <c r="B104" s="1276" t="s">
        <v>181</v>
      </c>
      <c r="C104" s="1276" t="s">
        <v>463</v>
      </c>
      <c r="D104" s="1276"/>
      <c r="E104" s="1231" t="s">
        <v>1766</v>
      </c>
      <c r="F104" s="1231" t="s">
        <v>1766</v>
      </c>
      <c r="G104" s="1273">
        <v>22</v>
      </c>
      <c r="H104" s="1269" t="s">
        <v>725</v>
      </c>
      <c r="I104" s="1269" t="s">
        <v>976</v>
      </c>
      <c r="J104" s="983" t="s">
        <v>1651</v>
      </c>
      <c r="K104" s="1272">
        <v>10000</v>
      </c>
      <c r="L104" s="1272">
        <v>10000</v>
      </c>
      <c r="M104" s="1966">
        <v>10000</v>
      </c>
      <c r="N104" s="1553">
        <f t="shared" si="8"/>
        <v>0</v>
      </c>
      <c r="O104" s="1273"/>
      <c r="P104" s="1273"/>
      <c r="Q104" s="1273"/>
      <c r="R104" s="1537">
        <v>1</v>
      </c>
      <c r="S104" s="1273"/>
      <c r="T104" s="1273"/>
      <c r="U104" s="1273"/>
      <c r="V104" s="1273"/>
      <c r="W104" s="1273"/>
      <c r="X104" s="1273"/>
      <c r="Y104" s="1273"/>
      <c r="Z104" s="1549">
        <v>100</v>
      </c>
      <c r="AA104" s="1549">
        <v>100</v>
      </c>
      <c r="AB104" s="1273">
        <v>1</v>
      </c>
      <c r="AC104" s="1273"/>
      <c r="AD104" s="1273"/>
      <c r="AE104" s="1273"/>
      <c r="AF104" s="1273"/>
      <c r="AG104" s="1927"/>
    </row>
    <row r="105" spans="1:33" s="169" customFormat="1" ht="27.95" customHeight="1">
      <c r="A105" s="1875" t="s">
        <v>180</v>
      </c>
      <c r="B105" s="1276" t="s">
        <v>181</v>
      </c>
      <c r="C105" s="1276" t="s">
        <v>463</v>
      </c>
      <c r="D105" s="1276"/>
      <c r="E105" s="1231" t="s">
        <v>1767</v>
      </c>
      <c r="F105" s="1231" t="s">
        <v>1768</v>
      </c>
      <c r="G105" s="1273">
        <v>26</v>
      </c>
      <c r="H105" s="1269" t="s">
        <v>725</v>
      </c>
      <c r="I105" s="1269" t="s">
        <v>976</v>
      </c>
      <c r="J105" s="983" t="s">
        <v>1651</v>
      </c>
      <c r="K105" s="1272">
        <v>10000</v>
      </c>
      <c r="L105" s="1272">
        <v>10000</v>
      </c>
      <c r="M105" s="1966">
        <v>10000</v>
      </c>
      <c r="N105" s="1553">
        <f t="shared" si="8"/>
        <v>0</v>
      </c>
      <c r="O105" s="1273"/>
      <c r="P105" s="1273"/>
      <c r="Q105" s="1273"/>
      <c r="R105" s="1537">
        <v>1</v>
      </c>
      <c r="S105" s="1269"/>
      <c r="T105" s="1273"/>
      <c r="U105" s="1273"/>
      <c r="V105" s="1273"/>
      <c r="W105" s="1273"/>
      <c r="X105" s="1273"/>
      <c r="Y105" s="1273"/>
      <c r="Z105" s="1549">
        <v>100</v>
      </c>
      <c r="AA105" s="1549">
        <v>100</v>
      </c>
      <c r="AB105" s="1273">
        <v>1</v>
      </c>
      <c r="AC105" s="1273"/>
      <c r="AD105" s="1273"/>
      <c r="AE105" s="1273"/>
      <c r="AF105" s="1273"/>
      <c r="AG105" s="1927"/>
    </row>
    <row r="106" spans="1:33" s="169" customFormat="1" ht="27.95" customHeight="1">
      <c r="A106" s="1875" t="s">
        <v>180</v>
      </c>
      <c r="B106" s="1276" t="s">
        <v>181</v>
      </c>
      <c r="C106" s="1276" t="s">
        <v>463</v>
      </c>
      <c r="D106" s="1276"/>
      <c r="E106" s="1231" t="s">
        <v>473</v>
      </c>
      <c r="F106" s="1231" t="s">
        <v>473</v>
      </c>
      <c r="G106" s="992"/>
      <c r="H106" s="1269" t="s">
        <v>725</v>
      </c>
      <c r="I106" s="1269" t="s">
        <v>201</v>
      </c>
      <c r="J106" s="983" t="s">
        <v>1651</v>
      </c>
      <c r="K106" s="1272">
        <v>34572.9</v>
      </c>
      <c r="L106" s="1272">
        <v>34572.9</v>
      </c>
      <c r="M106" s="1966">
        <v>34572.9</v>
      </c>
      <c r="N106" s="1553">
        <f t="shared" si="8"/>
        <v>0</v>
      </c>
      <c r="O106" s="1273"/>
      <c r="P106" s="1273"/>
      <c r="Q106" s="1273"/>
      <c r="R106" s="1273"/>
      <c r="S106" s="1269"/>
      <c r="T106" s="1273"/>
      <c r="U106" s="1273"/>
      <c r="V106" s="1273"/>
      <c r="W106" s="1273"/>
      <c r="X106" s="1273"/>
      <c r="Y106" s="1273"/>
      <c r="Z106" s="1549">
        <v>100</v>
      </c>
      <c r="AA106" s="1549">
        <v>100</v>
      </c>
      <c r="AB106" s="1273">
        <v>1</v>
      </c>
      <c r="AC106" s="1273"/>
      <c r="AD106" s="1273"/>
      <c r="AE106" s="1273"/>
      <c r="AF106" s="1273"/>
      <c r="AG106" s="1927" t="s">
        <v>1769</v>
      </c>
    </row>
    <row r="107" spans="1:33" s="169" customFormat="1" ht="27.95" customHeight="1">
      <c r="A107" s="1875" t="s">
        <v>180</v>
      </c>
      <c r="B107" s="1276" t="s">
        <v>181</v>
      </c>
      <c r="C107" s="1276" t="s">
        <v>463</v>
      </c>
      <c r="D107" s="1276"/>
      <c r="E107" s="1231" t="s">
        <v>473</v>
      </c>
      <c r="F107" s="1231" t="s">
        <v>473</v>
      </c>
      <c r="G107" s="992"/>
      <c r="H107" s="1269" t="s">
        <v>725</v>
      </c>
      <c r="I107" s="1269" t="s">
        <v>551</v>
      </c>
      <c r="J107" s="983" t="s">
        <v>1651</v>
      </c>
      <c r="K107" s="1272">
        <v>17000</v>
      </c>
      <c r="L107" s="1272">
        <v>17000</v>
      </c>
      <c r="M107" s="1966">
        <v>17000</v>
      </c>
      <c r="N107" s="1553">
        <f t="shared" si="8"/>
        <v>0</v>
      </c>
      <c r="O107" s="1273"/>
      <c r="P107" s="1273"/>
      <c r="Q107" s="1273"/>
      <c r="R107" s="1273"/>
      <c r="S107" s="1269"/>
      <c r="T107" s="1273"/>
      <c r="U107" s="1273"/>
      <c r="V107" s="1273"/>
      <c r="W107" s="1273"/>
      <c r="X107" s="1273"/>
      <c r="Y107" s="1273"/>
      <c r="Z107" s="1549">
        <v>100</v>
      </c>
      <c r="AA107" s="1549">
        <v>100</v>
      </c>
      <c r="AB107" s="1273">
        <v>1</v>
      </c>
      <c r="AC107" s="1273"/>
      <c r="AD107" s="1273"/>
      <c r="AE107" s="1273"/>
      <c r="AF107" s="1273"/>
      <c r="AG107" s="1927" t="s">
        <v>1770</v>
      </c>
    </row>
    <row r="108" spans="1:33" s="169" customFormat="1" ht="27.95" customHeight="1">
      <c r="A108" s="1875" t="s">
        <v>180</v>
      </c>
      <c r="B108" s="1276" t="s">
        <v>181</v>
      </c>
      <c r="C108" s="1276" t="s">
        <v>463</v>
      </c>
      <c r="D108" s="1276"/>
      <c r="E108" s="1231" t="s">
        <v>473</v>
      </c>
      <c r="F108" s="1231" t="s">
        <v>1771</v>
      </c>
      <c r="G108" s="992"/>
      <c r="H108" s="1269" t="s">
        <v>725</v>
      </c>
      <c r="I108" s="1269" t="s">
        <v>1688</v>
      </c>
      <c r="J108" s="983" t="s">
        <v>1651</v>
      </c>
      <c r="K108" s="1272">
        <v>2973.6</v>
      </c>
      <c r="L108" s="1272">
        <v>2973.6</v>
      </c>
      <c r="M108" s="1966">
        <v>2973.6</v>
      </c>
      <c r="N108" s="1553">
        <f t="shared" si="8"/>
        <v>0</v>
      </c>
      <c r="O108" s="1273"/>
      <c r="P108" s="1273"/>
      <c r="Q108" s="1273"/>
      <c r="R108" s="1273"/>
      <c r="S108" s="1273"/>
      <c r="T108" s="1273"/>
      <c r="U108" s="1273"/>
      <c r="V108" s="1273"/>
      <c r="W108" s="1273"/>
      <c r="X108" s="1273"/>
      <c r="Y108" s="1273"/>
      <c r="Z108" s="1549">
        <v>100</v>
      </c>
      <c r="AA108" s="1549">
        <v>100</v>
      </c>
      <c r="AB108" s="1273">
        <v>1</v>
      </c>
      <c r="AC108" s="1273"/>
      <c r="AD108" s="1273"/>
      <c r="AE108" s="1273"/>
      <c r="AF108" s="1273"/>
      <c r="AG108" s="942" t="s">
        <v>1772</v>
      </c>
    </row>
    <row r="109" spans="1:33" s="169" customFormat="1" ht="27.95" customHeight="1">
      <c r="A109" s="1875" t="s">
        <v>180</v>
      </c>
      <c r="B109" s="722" t="s">
        <v>181</v>
      </c>
      <c r="C109" s="722" t="s">
        <v>476</v>
      </c>
      <c r="D109" s="722"/>
      <c r="E109" s="1897" t="s">
        <v>1773</v>
      </c>
      <c r="F109" s="1897" t="s">
        <v>1773</v>
      </c>
      <c r="G109" s="1885">
        <v>591</v>
      </c>
      <c r="H109" s="1861" t="s">
        <v>725</v>
      </c>
      <c r="I109" s="1269" t="s">
        <v>421</v>
      </c>
      <c r="J109" s="983" t="s">
        <v>1651</v>
      </c>
      <c r="K109" s="1981">
        <v>155322.57999999999</v>
      </c>
      <c r="L109" s="1981">
        <v>155322.57999999999</v>
      </c>
      <c r="M109" s="1554">
        <v>155322.57999999999</v>
      </c>
      <c r="N109" s="1090">
        <f t="shared" si="8"/>
        <v>0</v>
      </c>
      <c r="O109" s="989"/>
      <c r="P109" s="989"/>
      <c r="Q109" s="989"/>
      <c r="R109" s="787">
        <v>8.0500000000000007</v>
      </c>
      <c r="S109" s="991"/>
      <c r="T109" s="989"/>
      <c r="U109" s="989"/>
      <c r="V109" s="789"/>
      <c r="W109" s="789"/>
      <c r="X109" s="789"/>
      <c r="Y109" s="789"/>
      <c r="Z109" s="1885">
        <v>100</v>
      </c>
      <c r="AA109" s="1885">
        <v>100</v>
      </c>
      <c r="AB109" s="1885">
        <v>1</v>
      </c>
      <c r="AC109" s="996"/>
      <c r="AD109" s="996"/>
      <c r="AE109" s="996"/>
      <c r="AF109" s="1885"/>
      <c r="AG109" s="1913"/>
    </row>
    <row r="110" spans="1:33" s="169" customFormat="1" ht="27.95" customHeight="1">
      <c r="A110" s="1875" t="s">
        <v>180</v>
      </c>
      <c r="B110" s="722" t="s">
        <v>181</v>
      </c>
      <c r="C110" s="722" t="s">
        <v>476</v>
      </c>
      <c r="D110" s="722"/>
      <c r="E110" s="1897" t="s">
        <v>1774</v>
      </c>
      <c r="F110" s="1897" t="s">
        <v>1774</v>
      </c>
      <c r="G110" s="1885">
        <v>193</v>
      </c>
      <c r="H110" s="1861" t="s">
        <v>725</v>
      </c>
      <c r="I110" s="1269" t="s">
        <v>421</v>
      </c>
      <c r="J110" s="983" t="s">
        <v>1651</v>
      </c>
      <c r="K110" s="1981">
        <v>21200</v>
      </c>
      <c r="L110" s="1981">
        <v>21200</v>
      </c>
      <c r="M110" s="1554">
        <v>21200</v>
      </c>
      <c r="N110" s="1091">
        <f t="shared" si="8"/>
        <v>0</v>
      </c>
      <c r="O110" s="989"/>
      <c r="P110" s="989"/>
      <c r="Q110" s="989"/>
      <c r="R110" s="787">
        <v>5.3</v>
      </c>
      <c r="S110" s="991"/>
      <c r="T110" s="989"/>
      <c r="U110" s="989"/>
      <c r="V110" s="789"/>
      <c r="W110" s="789"/>
      <c r="X110" s="789"/>
      <c r="Y110" s="789"/>
      <c r="Z110" s="1885">
        <v>100</v>
      </c>
      <c r="AA110" s="1885">
        <v>100</v>
      </c>
      <c r="AB110" s="1885">
        <v>1</v>
      </c>
      <c r="AC110" s="996"/>
      <c r="AD110" s="996"/>
      <c r="AE110" s="996"/>
      <c r="AF110" s="1885"/>
      <c r="AG110" s="1053"/>
    </row>
    <row r="111" spans="1:33" s="169" customFormat="1" ht="27.95" customHeight="1">
      <c r="A111" s="1875" t="s">
        <v>180</v>
      </c>
      <c r="B111" s="722" t="s">
        <v>181</v>
      </c>
      <c r="C111" s="722" t="s">
        <v>476</v>
      </c>
      <c r="D111" s="722"/>
      <c r="E111" s="1897" t="s">
        <v>1775</v>
      </c>
      <c r="F111" s="1897" t="s">
        <v>1775</v>
      </c>
      <c r="G111" s="1885">
        <v>349</v>
      </c>
      <c r="H111" s="1861" t="s">
        <v>725</v>
      </c>
      <c r="I111" s="1269" t="s">
        <v>421</v>
      </c>
      <c r="J111" s="983" t="s">
        <v>1651</v>
      </c>
      <c r="K111" s="1981">
        <v>235000</v>
      </c>
      <c r="L111" s="1981">
        <v>235000</v>
      </c>
      <c r="M111" s="1554">
        <v>235000</v>
      </c>
      <c r="N111" s="1091">
        <f t="shared" si="8"/>
        <v>0</v>
      </c>
      <c r="O111" s="989"/>
      <c r="P111" s="989"/>
      <c r="Q111" s="989"/>
      <c r="R111" s="787">
        <v>5.75</v>
      </c>
      <c r="S111" s="991"/>
      <c r="T111" s="989"/>
      <c r="U111" s="989"/>
      <c r="V111" s="789"/>
      <c r="W111" s="789"/>
      <c r="X111" s="789"/>
      <c r="Y111" s="789"/>
      <c r="Z111" s="1885">
        <v>100</v>
      </c>
      <c r="AA111" s="1885">
        <v>100</v>
      </c>
      <c r="AB111" s="1885">
        <v>1</v>
      </c>
      <c r="AC111" s="996"/>
      <c r="AD111" s="996"/>
      <c r="AE111" s="996"/>
      <c r="AF111" s="1885"/>
      <c r="AG111" s="1913"/>
    </row>
    <row r="112" spans="1:33" s="169" customFormat="1" ht="27.95" customHeight="1">
      <c r="A112" s="1875" t="s">
        <v>180</v>
      </c>
      <c r="B112" s="722" t="s">
        <v>181</v>
      </c>
      <c r="C112" s="722" t="s">
        <v>476</v>
      </c>
      <c r="D112" s="722"/>
      <c r="E112" s="1897" t="s">
        <v>1776</v>
      </c>
      <c r="F112" s="1897" t="s">
        <v>1776</v>
      </c>
      <c r="G112" s="1885">
        <v>111</v>
      </c>
      <c r="H112" s="1861" t="s">
        <v>725</v>
      </c>
      <c r="I112" s="1269" t="s">
        <v>976</v>
      </c>
      <c r="J112" s="983" t="s">
        <v>1651</v>
      </c>
      <c r="K112" s="1981">
        <v>30200</v>
      </c>
      <c r="L112" s="1981">
        <v>30200</v>
      </c>
      <c r="M112" s="1554">
        <v>30200</v>
      </c>
      <c r="N112" s="1091">
        <f t="shared" si="8"/>
        <v>0</v>
      </c>
      <c r="O112" s="989"/>
      <c r="P112" s="989"/>
      <c r="Q112" s="989"/>
      <c r="R112" s="787">
        <v>3.6</v>
      </c>
      <c r="S112" s="991"/>
      <c r="T112" s="989"/>
      <c r="U112" s="989"/>
      <c r="V112" s="789"/>
      <c r="W112" s="789"/>
      <c r="X112" s="789"/>
      <c r="Y112" s="789"/>
      <c r="Z112" s="1885">
        <v>100</v>
      </c>
      <c r="AA112" s="1885">
        <v>100</v>
      </c>
      <c r="AB112" s="1885">
        <v>1</v>
      </c>
      <c r="AC112" s="996"/>
      <c r="AD112" s="996"/>
      <c r="AE112" s="996"/>
      <c r="AF112" s="1885"/>
      <c r="AG112" s="1053"/>
    </row>
    <row r="113" spans="1:33" s="169" customFormat="1" ht="27.95" customHeight="1">
      <c r="A113" s="1875" t="s">
        <v>180</v>
      </c>
      <c r="B113" s="722" t="s">
        <v>181</v>
      </c>
      <c r="C113" s="722" t="s">
        <v>476</v>
      </c>
      <c r="D113" s="722"/>
      <c r="E113" s="1859" t="s">
        <v>1777</v>
      </c>
      <c r="F113" s="1859" t="s">
        <v>1777</v>
      </c>
      <c r="G113" s="1885">
        <v>105</v>
      </c>
      <c r="H113" s="1861" t="s">
        <v>725</v>
      </c>
      <c r="I113" s="1269" t="s">
        <v>976</v>
      </c>
      <c r="J113" s="983" t="s">
        <v>1651</v>
      </c>
      <c r="K113" s="1863">
        <v>24166.82</v>
      </c>
      <c r="L113" s="1863">
        <v>24166.82</v>
      </c>
      <c r="M113" s="1554">
        <v>24166.82</v>
      </c>
      <c r="N113" s="1091">
        <f t="shared" si="8"/>
        <v>0</v>
      </c>
      <c r="O113" s="989"/>
      <c r="P113" s="989"/>
      <c r="Q113" s="989"/>
      <c r="R113" s="987">
        <v>3</v>
      </c>
      <c r="S113" s="991"/>
      <c r="T113" s="989"/>
      <c r="U113" s="989"/>
      <c r="V113" s="789"/>
      <c r="W113" s="789"/>
      <c r="X113" s="789"/>
      <c r="Y113" s="789"/>
      <c r="Z113" s="1885">
        <v>100</v>
      </c>
      <c r="AA113" s="1885">
        <v>100</v>
      </c>
      <c r="AB113" s="1885">
        <v>1</v>
      </c>
      <c r="AC113" s="996"/>
      <c r="AD113" s="996"/>
      <c r="AE113" s="996"/>
      <c r="AF113" s="1885"/>
      <c r="AG113" s="1053"/>
    </row>
    <row r="114" spans="1:33" s="169" customFormat="1" ht="27.95" customHeight="1">
      <c r="A114" s="1875" t="s">
        <v>180</v>
      </c>
      <c r="B114" s="722" t="s">
        <v>181</v>
      </c>
      <c r="C114" s="722" t="s">
        <v>476</v>
      </c>
      <c r="D114" s="722"/>
      <c r="E114" s="1877" t="s">
        <v>474</v>
      </c>
      <c r="F114" s="1877" t="s">
        <v>474</v>
      </c>
      <c r="G114" s="988"/>
      <c r="H114" s="1861" t="s">
        <v>725</v>
      </c>
      <c r="I114" s="986" t="s">
        <v>551</v>
      </c>
      <c r="J114" s="983" t="s">
        <v>1651</v>
      </c>
      <c r="K114" s="1981">
        <v>16000</v>
      </c>
      <c r="L114" s="1981">
        <v>16000</v>
      </c>
      <c r="M114" s="1554">
        <v>16000</v>
      </c>
      <c r="N114" s="1091">
        <f t="shared" si="8"/>
        <v>0</v>
      </c>
      <c r="O114" s="989"/>
      <c r="P114" s="989"/>
      <c r="Q114" s="989"/>
      <c r="R114" s="989"/>
      <c r="S114" s="991"/>
      <c r="T114" s="989"/>
      <c r="U114" s="989"/>
      <c r="V114" s="789"/>
      <c r="W114" s="789"/>
      <c r="X114" s="789"/>
      <c r="Y114" s="789"/>
      <c r="Z114" s="1885">
        <v>100</v>
      </c>
      <c r="AA114" s="1885">
        <v>100</v>
      </c>
      <c r="AB114" s="1885">
        <v>1</v>
      </c>
      <c r="AC114" s="996"/>
      <c r="AD114" s="996"/>
      <c r="AE114" s="996"/>
      <c r="AF114" s="1885"/>
      <c r="AG114" s="1053" t="s">
        <v>1778</v>
      </c>
    </row>
    <row r="115" spans="1:33" s="169" customFormat="1" ht="27.95" customHeight="1">
      <c r="A115" s="1875" t="s">
        <v>9</v>
      </c>
      <c r="B115" s="722" t="s">
        <v>181</v>
      </c>
      <c r="C115" s="722" t="s">
        <v>476</v>
      </c>
      <c r="D115" s="722"/>
      <c r="E115" s="1877" t="s">
        <v>1779</v>
      </c>
      <c r="F115" s="1877" t="s">
        <v>1780</v>
      </c>
      <c r="G115" s="1273">
        <v>59</v>
      </c>
      <c r="H115" s="1861" t="s">
        <v>725</v>
      </c>
      <c r="I115" s="1269" t="s">
        <v>976</v>
      </c>
      <c r="J115" s="983" t="s">
        <v>1651</v>
      </c>
      <c r="K115" s="1981">
        <v>2309.8000000000002</v>
      </c>
      <c r="L115" s="1981">
        <v>2309.8000000000002</v>
      </c>
      <c r="M115" s="1554">
        <v>2309.8000000000002</v>
      </c>
      <c r="N115" s="1091">
        <f t="shared" si="8"/>
        <v>0</v>
      </c>
      <c r="O115" s="989"/>
      <c r="P115" s="989"/>
      <c r="Q115" s="989"/>
      <c r="R115" s="989">
        <v>0.3</v>
      </c>
      <c r="S115" s="991"/>
      <c r="T115" s="989"/>
      <c r="U115" s="989"/>
      <c r="V115" s="789"/>
      <c r="W115" s="789"/>
      <c r="X115" s="789"/>
      <c r="Y115" s="789"/>
      <c r="Z115" s="1885">
        <v>100</v>
      </c>
      <c r="AA115" s="1885">
        <v>100</v>
      </c>
      <c r="AB115" s="1885">
        <v>1</v>
      </c>
      <c r="AC115" s="996"/>
      <c r="AD115" s="996"/>
      <c r="AE115" s="996"/>
      <c r="AF115" s="1885"/>
      <c r="AG115" s="1053"/>
    </row>
    <row r="116" spans="1:33" s="169" customFormat="1" ht="27.95" customHeight="1">
      <c r="A116" s="1875" t="s">
        <v>180</v>
      </c>
      <c r="B116" s="722" t="s">
        <v>181</v>
      </c>
      <c r="C116" s="722" t="s">
        <v>512</v>
      </c>
      <c r="D116" s="722"/>
      <c r="E116" s="1897" t="s">
        <v>1781</v>
      </c>
      <c r="F116" s="1897" t="s">
        <v>1781</v>
      </c>
      <c r="G116" s="1885">
        <v>78</v>
      </c>
      <c r="H116" s="1861" t="s">
        <v>205</v>
      </c>
      <c r="I116" s="1269" t="s">
        <v>1650</v>
      </c>
      <c r="J116" s="983" t="s">
        <v>1651</v>
      </c>
      <c r="K116" s="1981">
        <v>16280</v>
      </c>
      <c r="L116" s="1981">
        <v>16280</v>
      </c>
      <c r="M116" s="1998">
        <v>16280</v>
      </c>
      <c r="N116" s="792">
        <f>K116-M116</f>
        <v>0</v>
      </c>
      <c r="O116" s="989"/>
      <c r="P116" s="989"/>
      <c r="Q116" s="989"/>
      <c r="R116" s="989"/>
      <c r="S116" s="991"/>
      <c r="T116" s="989"/>
      <c r="U116" s="787">
        <v>2.2000000000000002</v>
      </c>
      <c r="V116" s="989"/>
      <c r="W116" s="989"/>
      <c r="X116" s="789"/>
      <c r="Y116" s="789"/>
      <c r="Z116" s="1885">
        <v>100</v>
      </c>
      <c r="AA116" s="1885">
        <v>100</v>
      </c>
      <c r="AB116" s="789">
        <v>1</v>
      </c>
      <c r="AC116" s="789"/>
      <c r="AD116" s="789"/>
      <c r="AE116" s="996"/>
      <c r="AF116" s="1885"/>
      <c r="AG116" s="1053" t="s">
        <v>812</v>
      </c>
    </row>
    <row r="117" spans="1:33" s="169" customFormat="1" ht="27.95" customHeight="1">
      <c r="A117" s="1875" t="s">
        <v>180</v>
      </c>
      <c r="B117" s="722" t="s">
        <v>181</v>
      </c>
      <c r="C117" s="722" t="s">
        <v>512</v>
      </c>
      <c r="D117" s="722"/>
      <c r="E117" s="1897" t="s">
        <v>1782</v>
      </c>
      <c r="F117" s="1897" t="s">
        <v>1782</v>
      </c>
      <c r="G117" s="1885">
        <v>254</v>
      </c>
      <c r="H117" s="1861" t="s">
        <v>205</v>
      </c>
      <c r="I117" s="1269" t="s">
        <v>1650</v>
      </c>
      <c r="J117" s="983" t="s">
        <v>1651</v>
      </c>
      <c r="K117" s="1981">
        <v>22200</v>
      </c>
      <c r="L117" s="1981">
        <v>22200</v>
      </c>
      <c r="M117" s="1998">
        <v>22200</v>
      </c>
      <c r="N117" s="792">
        <f t="shared" ref="N117:N122" si="9">K117-M117</f>
        <v>0</v>
      </c>
      <c r="O117" s="989"/>
      <c r="P117" s="989"/>
      <c r="Q117" s="989"/>
      <c r="R117" s="989"/>
      <c r="S117" s="991"/>
      <c r="T117" s="989"/>
      <c r="U117" s="787">
        <v>3</v>
      </c>
      <c r="V117" s="989"/>
      <c r="W117" s="989"/>
      <c r="X117" s="789"/>
      <c r="Y117" s="789"/>
      <c r="Z117" s="1885">
        <v>100</v>
      </c>
      <c r="AA117" s="1885">
        <v>100</v>
      </c>
      <c r="AB117" s="789">
        <v>1</v>
      </c>
      <c r="AC117" s="789"/>
      <c r="AD117" s="789"/>
      <c r="AE117" s="996"/>
      <c r="AF117" s="1885"/>
      <c r="AG117" s="1053" t="s">
        <v>812</v>
      </c>
    </row>
    <row r="118" spans="1:33" s="169" customFormat="1" ht="27.95" customHeight="1">
      <c r="A118" s="1875" t="s">
        <v>180</v>
      </c>
      <c r="B118" s="722" t="s">
        <v>181</v>
      </c>
      <c r="C118" s="722" t="s">
        <v>512</v>
      </c>
      <c r="D118" s="722"/>
      <c r="E118" s="1897" t="s">
        <v>1783</v>
      </c>
      <c r="F118" s="1897" t="s">
        <v>1783</v>
      </c>
      <c r="G118" s="1885">
        <v>136</v>
      </c>
      <c r="H118" s="986" t="s">
        <v>725</v>
      </c>
      <c r="I118" s="1269" t="s">
        <v>421</v>
      </c>
      <c r="J118" s="983" t="s">
        <v>1651</v>
      </c>
      <c r="K118" s="1981">
        <v>193368.86</v>
      </c>
      <c r="L118" s="1981">
        <v>193368.86</v>
      </c>
      <c r="M118" s="1998">
        <v>193368.86</v>
      </c>
      <c r="N118" s="792">
        <f t="shared" si="9"/>
        <v>0</v>
      </c>
      <c r="O118" s="989"/>
      <c r="P118" s="989"/>
      <c r="Q118" s="989"/>
      <c r="R118" s="787">
        <v>7</v>
      </c>
      <c r="S118" s="991"/>
      <c r="T118" s="989"/>
      <c r="U118" s="989"/>
      <c r="V118" s="989"/>
      <c r="W118" s="989"/>
      <c r="X118" s="789"/>
      <c r="Y118" s="789"/>
      <c r="Z118" s="1885">
        <v>100</v>
      </c>
      <c r="AA118" s="1885">
        <v>100</v>
      </c>
      <c r="AB118" s="789">
        <v>1</v>
      </c>
      <c r="AC118" s="789"/>
      <c r="AD118" s="789"/>
      <c r="AE118" s="996"/>
      <c r="AF118" s="1885"/>
      <c r="AG118" s="1053" t="s">
        <v>812</v>
      </c>
    </row>
    <row r="119" spans="1:33" s="169" customFormat="1" ht="27.95" customHeight="1">
      <c r="A119" s="1875" t="s">
        <v>180</v>
      </c>
      <c r="B119" s="722" t="s">
        <v>181</v>
      </c>
      <c r="C119" s="722" t="s">
        <v>512</v>
      </c>
      <c r="D119" s="722"/>
      <c r="E119" s="1897" t="s">
        <v>522</v>
      </c>
      <c r="F119" s="1897" t="s">
        <v>1784</v>
      </c>
      <c r="G119" s="1885">
        <v>46</v>
      </c>
      <c r="H119" s="986" t="s">
        <v>725</v>
      </c>
      <c r="I119" s="1269" t="s">
        <v>421</v>
      </c>
      <c r="J119" s="983" t="s">
        <v>1651</v>
      </c>
      <c r="K119" s="1981">
        <v>16000</v>
      </c>
      <c r="L119" s="1981">
        <v>16000</v>
      </c>
      <c r="M119" s="1998">
        <v>16000</v>
      </c>
      <c r="N119" s="792">
        <f t="shared" si="9"/>
        <v>0</v>
      </c>
      <c r="O119" s="989"/>
      <c r="P119" s="989"/>
      <c r="Q119" s="989"/>
      <c r="R119" s="787">
        <v>4</v>
      </c>
      <c r="S119" s="989"/>
      <c r="T119" s="989"/>
      <c r="U119" s="989"/>
      <c r="V119" s="989"/>
      <c r="W119" s="989"/>
      <c r="X119" s="789"/>
      <c r="Y119" s="789"/>
      <c r="Z119" s="1885">
        <v>100</v>
      </c>
      <c r="AA119" s="1885">
        <v>100</v>
      </c>
      <c r="AB119" s="789">
        <v>1</v>
      </c>
      <c r="AC119" s="789"/>
      <c r="AD119" s="789"/>
      <c r="AE119" s="996"/>
      <c r="AF119" s="1885"/>
      <c r="AG119" s="1053" t="s">
        <v>812</v>
      </c>
    </row>
    <row r="120" spans="1:33" s="169" customFormat="1" ht="27.95" customHeight="1">
      <c r="A120" s="1875" t="s">
        <v>180</v>
      </c>
      <c r="B120" s="722" t="s">
        <v>181</v>
      </c>
      <c r="C120" s="722" t="s">
        <v>512</v>
      </c>
      <c r="D120" s="722"/>
      <c r="E120" s="1859" t="s">
        <v>454</v>
      </c>
      <c r="F120" s="1859" t="s">
        <v>454</v>
      </c>
      <c r="G120" s="988"/>
      <c r="H120" s="986" t="s">
        <v>725</v>
      </c>
      <c r="I120" s="986" t="s">
        <v>201</v>
      </c>
      <c r="J120" s="983" t="s">
        <v>1651</v>
      </c>
      <c r="K120" s="1863">
        <v>53304.66</v>
      </c>
      <c r="L120" s="1863">
        <v>53304.66</v>
      </c>
      <c r="M120" s="1554">
        <v>53304.66</v>
      </c>
      <c r="N120" s="792">
        <f t="shared" si="9"/>
        <v>0</v>
      </c>
      <c r="O120" s="989"/>
      <c r="P120" s="989"/>
      <c r="Q120" s="989"/>
      <c r="R120" s="989"/>
      <c r="S120" s="989"/>
      <c r="T120" s="989"/>
      <c r="U120" s="989"/>
      <c r="V120" s="989"/>
      <c r="W120" s="989"/>
      <c r="X120" s="789"/>
      <c r="Y120" s="789"/>
      <c r="Z120" s="1885">
        <v>100</v>
      </c>
      <c r="AA120" s="1885">
        <v>100</v>
      </c>
      <c r="AB120" s="789">
        <v>1</v>
      </c>
      <c r="AC120" s="789"/>
      <c r="AD120" s="789"/>
      <c r="AE120" s="996"/>
      <c r="AF120" s="1885"/>
      <c r="AG120" s="1053" t="s">
        <v>1785</v>
      </c>
    </row>
    <row r="121" spans="1:33" s="169" customFormat="1" ht="27.95" customHeight="1">
      <c r="A121" s="1875" t="s">
        <v>180</v>
      </c>
      <c r="B121" s="722" t="s">
        <v>181</v>
      </c>
      <c r="C121" s="722" t="s">
        <v>512</v>
      </c>
      <c r="D121" s="722"/>
      <c r="E121" s="1859" t="s">
        <v>1786</v>
      </c>
      <c r="F121" s="1859" t="s">
        <v>1786</v>
      </c>
      <c r="G121" s="1885">
        <v>8</v>
      </c>
      <c r="H121" s="986" t="s">
        <v>725</v>
      </c>
      <c r="I121" s="1269" t="s">
        <v>976</v>
      </c>
      <c r="J121" s="983" t="s">
        <v>1651</v>
      </c>
      <c r="K121" s="1863">
        <v>21400</v>
      </c>
      <c r="L121" s="1863">
        <v>21400</v>
      </c>
      <c r="M121" s="1554">
        <v>21400</v>
      </c>
      <c r="N121" s="792">
        <f t="shared" si="9"/>
        <v>0</v>
      </c>
      <c r="O121" s="989"/>
      <c r="P121" s="989"/>
      <c r="Q121" s="989"/>
      <c r="R121" s="987">
        <v>2</v>
      </c>
      <c r="S121" s="989"/>
      <c r="T121" s="989"/>
      <c r="U121" s="989"/>
      <c r="V121" s="989"/>
      <c r="W121" s="989"/>
      <c r="X121" s="789"/>
      <c r="Y121" s="789"/>
      <c r="Z121" s="1885">
        <v>100</v>
      </c>
      <c r="AA121" s="1885">
        <v>100</v>
      </c>
      <c r="AB121" s="789">
        <v>1</v>
      </c>
      <c r="AC121" s="789"/>
      <c r="AD121" s="789"/>
      <c r="AE121" s="996"/>
      <c r="AF121" s="1885"/>
      <c r="AG121" s="1053" t="s">
        <v>812</v>
      </c>
    </row>
    <row r="122" spans="1:33" s="169" customFormat="1" ht="27.95" customHeight="1">
      <c r="A122" s="1875" t="s">
        <v>180</v>
      </c>
      <c r="B122" s="722" t="s">
        <v>181</v>
      </c>
      <c r="C122" s="722" t="s">
        <v>512</v>
      </c>
      <c r="D122" s="722"/>
      <c r="E122" s="1859" t="s">
        <v>1787</v>
      </c>
      <c r="F122" s="1859" t="s">
        <v>1787</v>
      </c>
      <c r="G122" s="1885">
        <v>146</v>
      </c>
      <c r="H122" s="986" t="s">
        <v>725</v>
      </c>
      <c r="I122" s="1269" t="s">
        <v>976</v>
      </c>
      <c r="J122" s="983" t="s">
        <v>1651</v>
      </c>
      <c r="K122" s="1863">
        <v>21400</v>
      </c>
      <c r="L122" s="1863">
        <v>21400</v>
      </c>
      <c r="M122" s="1554">
        <v>21400</v>
      </c>
      <c r="N122" s="792">
        <f t="shared" si="9"/>
        <v>0</v>
      </c>
      <c r="O122" s="989"/>
      <c r="P122" s="989"/>
      <c r="Q122" s="989"/>
      <c r="R122" s="987">
        <v>2</v>
      </c>
      <c r="S122" s="989"/>
      <c r="T122" s="989"/>
      <c r="U122" s="989"/>
      <c r="V122" s="989"/>
      <c r="W122" s="989"/>
      <c r="X122" s="789"/>
      <c r="Y122" s="789"/>
      <c r="Z122" s="1885">
        <v>100</v>
      </c>
      <c r="AA122" s="1885">
        <v>100</v>
      </c>
      <c r="AB122" s="789">
        <v>1</v>
      </c>
      <c r="AC122" s="789"/>
      <c r="AD122" s="789"/>
      <c r="AE122" s="996"/>
      <c r="AF122" s="1885"/>
      <c r="AG122" s="1053" t="s">
        <v>812</v>
      </c>
    </row>
    <row r="123" spans="1:33" s="169" customFormat="1" ht="27.95" customHeight="1">
      <c r="A123" s="1619" t="s">
        <v>180</v>
      </c>
      <c r="B123" s="1034" t="s">
        <v>181</v>
      </c>
      <c r="C123" s="1034" t="s">
        <v>533</v>
      </c>
      <c r="D123" s="837"/>
      <c r="E123" s="1034" t="s">
        <v>1788</v>
      </c>
      <c r="F123" s="1034" t="s">
        <v>1788</v>
      </c>
      <c r="G123" s="838">
        <v>240</v>
      </c>
      <c r="H123" s="1033" t="s">
        <v>205</v>
      </c>
      <c r="I123" s="1269" t="s">
        <v>1650</v>
      </c>
      <c r="J123" s="983" t="s">
        <v>1651</v>
      </c>
      <c r="K123" s="1051">
        <v>296086.65000000002</v>
      </c>
      <c r="L123" s="1051">
        <v>296086.65000000002</v>
      </c>
      <c r="M123" s="1212">
        <v>296086.65000000002</v>
      </c>
      <c r="N123" s="1092">
        <f>K123-M123</f>
        <v>0</v>
      </c>
      <c r="O123" s="1033"/>
      <c r="P123" s="1033"/>
      <c r="Q123" s="1033"/>
      <c r="R123" s="1033"/>
      <c r="S123" s="1035"/>
      <c r="T123" s="1035"/>
      <c r="U123" s="1036">
        <v>5.55</v>
      </c>
      <c r="V123" s="1847"/>
      <c r="W123" s="1847"/>
      <c r="X123" s="1847"/>
      <c r="Y123" s="1847"/>
      <c r="Z123" s="1847">
        <v>100</v>
      </c>
      <c r="AA123" s="1846">
        <f>M123/K123*100</f>
        <v>100</v>
      </c>
      <c r="AB123" s="1847">
        <v>1</v>
      </c>
      <c r="AC123" s="1004"/>
      <c r="AD123" s="1847"/>
      <c r="AE123" s="1847"/>
      <c r="AF123" s="1847"/>
      <c r="AG123" s="1959"/>
    </row>
    <row r="124" spans="1:33" s="169" customFormat="1" ht="27.95" customHeight="1">
      <c r="A124" s="1619" t="s">
        <v>180</v>
      </c>
      <c r="B124" s="1034" t="s">
        <v>181</v>
      </c>
      <c r="C124" s="1034" t="s">
        <v>533</v>
      </c>
      <c r="D124" s="837"/>
      <c r="E124" s="1034" t="s">
        <v>1789</v>
      </c>
      <c r="F124" s="1034" t="s">
        <v>1789</v>
      </c>
      <c r="G124" s="838">
        <v>442</v>
      </c>
      <c r="H124" s="1033" t="s">
        <v>205</v>
      </c>
      <c r="I124" s="1269" t="s">
        <v>1650</v>
      </c>
      <c r="J124" s="983" t="s">
        <v>1651</v>
      </c>
      <c r="K124" s="1051">
        <v>510000</v>
      </c>
      <c r="L124" s="1051">
        <v>510000</v>
      </c>
      <c r="M124" s="1212">
        <v>510000</v>
      </c>
      <c r="N124" s="1092">
        <f t="shared" ref="N124:N134" si="10">K124-M124</f>
        <v>0</v>
      </c>
      <c r="O124" s="1033"/>
      <c r="P124" s="1033"/>
      <c r="Q124" s="1033"/>
      <c r="R124" s="1033"/>
      <c r="S124" s="1035"/>
      <c r="T124" s="1035"/>
      <c r="U124" s="1036">
        <v>10</v>
      </c>
      <c r="V124" s="1847"/>
      <c r="W124" s="1847"/>
      <c r="X124" s="1847"/>
      <c r="Y124" s="1847"/>
      <c r="Z124" s="1847">
        <v>100</v>
      </c>
      <c r="AA124" s="1846">
        <f t="shared" ref="AA124:AA134" si="11">M124/K124*100</f>
        <v>100</v>
      </c>
      <c r="AB124" s="1847">
        <v>1</v>
      </c>
      <c r="AC124" s="1004"/>
      <c r="AD124" s="1847"/>
      <c r="AE124" s="1847"/>
      <c r="AF124" s="1847"/>
      <c r="AG124" s="1959"/>
    </row>
    <row r="125" spans="1:33" s="169" customFormat="1" ht="27.95" customHeight="1">
      <c r="A125" s="1619" t="s">
        <v>180</v>
      </c>
      <c r="B125" s="1034" t="s">
        <v>181</v>
      </c>
      <c r="C125" s="1034" t="s">
        <v>533</v>
      </c>
      <c r="D125" s="837"/>
      <c r="E125" s="1034" t="s">
        <v>1790</v>
      </c>
      <c r="F125" s="1034" t="s">
        <v>1790</v>
      </c>
      <c r="G125" s="838">
        <v>154</v>
      </c>
      <c r="H125" s="1033" t="s">
        <v>205</v>
      </c>
      <c r="I125" s="1269" t="s">
        <v>1650</v>
      </c>
      <c r="J125" s="983" t="s">
        <v>1651</v>
      </c>
      <c r="K125" s="1051">
        <v>110000</v>
      </c>
      <c r="L125" s="1051">
        <v>110000</v>
      </c>
      <c r="M125" s="1212">
        <v>110000</v>
      </c>
      <c r="N125" s="1092">
        <f t="shared" si="10"/>
        <v>0</v>
      </c>
      <c r="O125" s="1033"/>
      <c r="P125" s="1033"/>
      <c r="Q125" s="1033"/>
      <c r="R125" s="1033"/>
      <c r="S125" s="1035"/>
      <c r="T125" s="1035"/>
      <c r="U125" s="1036">
        <v>2.7</v>
      </c>
      <c r="V125" s="1847"/>
      <c r="W125" s="1847"/>
      <c r="X125" s="1847"/>
      <c r="Y125" s="1847"/>
      <c r="Z125" s="1847">
        <v>100</v>
      </c>
      <c r="AA125" s="1846">
        <f t="shared" si="11"/>
        <v>100</v>
      </c>
      <c r="AB125" s="1847">
        <v>1</v>
      </c>
      <c r="AC125" s="1004"/>
      <c r="AD125" s="1847"/>
      <c r="AE125" s="1854"/>
      <c r="AF125" s="1847"/>
      <c r="AG125" s="1959"/>
    </row>
    <row r="126" spans="1:33" s="169" customFormat="1" ht="27.95" customHeight="1">
      <c r="A126" s="1619" t="s">
        <v>180</v>
      </c>
      <c r="B126" s="1034" t="s">
        <v>181</v>
      </c>
      <c r="C126" s="1034" t="s">
        <v>533</v>
      </c>
      <c r="D126" s="837"/>
      <c r="E126" s="1034" t="s">
        <v>1790</v>
      </c>
      <c r="F126" s="1034" t="s">
        <v>1790</v>
      </c>
      <c r="G126" s="838">
        <v>154</v>
      </c>
      <c r="H126" s="1033" t="s">
        <v>725</v>
      </c>
      <c r="I126" s="1269" t="s">
        <v>421</v>
      </c>
      <c r="J126" s="983" t="s">
        <v>1651</v>
      </c>
      <c r="K126" s="1051">
        <v>66000</v>
      </c>
      <c r="L126" s="1051">
        <v>66000</v>
      </c>
      <c r="M126" s="1212">
        <v>66000</v>
      </c>
      <c r="N126" s="1092">
        <f t="shared" si="10"/>
        <v>0</v>
      </c>
      <c r="O126" s="1033"/>
      <c r="P126" s="1033"/>
      <c r="Q126" s="1033"/>
      <c r="R126" s="1036">
        <v>2.5</v>
      </c>
      <c r="S126" s="1035"/>
      <c r="T126" s="1035"/>
      <c r="U126" s="1036"/>
      <c r="V126" s="1847"/>
      <c r="W126" s="1847"/>
      <c r="X126" s="1847"/>
      <c r="Y126" s="1847"/>
      <c r="Z126" s="1847">
        <v>100</v>
      </c>
      <c r="AA126" s="1846">
        <f t="shared" si="11"/>
        <v>100</v>
      </c>
      <c r="AB126" s="1847">
        <v>1</v>
      </c>
      <c r="AC126" s="1004"/>
      <c r="AD126" s="1847"/>
      <c r="AE126" s="1854"/>
      <c r="AF126" s="1847"/>
      <c r="AG126" s="1959"/>
    </row>
    <row r="127" spans="1:33" s="279" customFormat="1" ht="27.95" customHeight="1">
      <c r="A127" s="1619" t="s">
        <v>180</v>
      </c>
      <c r="B127" s="1034" t="s">
        <v>181</v>
      </c>
      <c r="C127" s="1034" t="s">
        <v>533</v>
      </c>
      <c r="D127" s="837"/>
      <c r="E127" s="1034" t="s">
        <v>1791</v>
      </c>
      <c r="F127" s="1034" t="s">
        <v>1791</v>
      </c>
      <c r="G127" s="838">
        <v>86</v>
      </c>
      <c r="H127" s="1033" t="s">
        <v>205</v>
      </c>
      <c r="I127" s="1269" t="s">
        <v>1650</v>
      </c>
      <c r="J127" s="983" t="s">
        <v>1651</v>
      </c>
      <c r="K127" s="1051">
        <v>27380</v>
      </c>
      <c r="L127" s="1051">
        <v>27380</v>
      </c>
      <c r="M127" s="1212">
        <v>27380</v>
      </c>
      <c r="N127" s="1092">
        <f t="shared" si="10"/>
        <v>0</v>
      </c>
      <c r="O127" s="1033"/>
      <c r="P127" s="1033"/>
      <c r="Q127" s="1033"/>
      <c r="R127" s="1033"/>
      <c r="S127" s="1035"/>
      <c r="T127" s="1035"/>
      <c r="U127" s="1036">
        <v>3.7</v>
      </c>
      <c r="V127" s="1847"/>
      <c r="W127" s="1847"/>
      <c r="X127" s="1847"/>
      <c r="Y127" s="1847"/>
      <c r="Z127" s="1847">
        <v>100</v>
      </c>
      <c r="AA127" s="1846">
        <f t="shared" si="11"/>
        <v>100</v>
      </c>
      <c r="AB127" s="1847">
        <v>1</v>
      </c>
      <c r="AC127" s="1004"/>
      <c r="AD127" s="1847"/>
      <c r="AE127" s="1854"/>
      <c r="AF127" s="1847"/>
      <c r="AG127" s="1959"/>
    </row>
    <row r="128" spans="1:33" s="279" customFormat="1" ht="27.95" customHeight="1">
      <c r="A128" s="1619" t="s">
        <v>180</v>
      </c>
      <c r="B128" s="1034" t="s">
        <v>181</v>
      </c>
      <c r="C128" s="1034" t="s">
        <v>533</v>
      </c>
      <c r="D128" s="837"/>
      <c r="E128" s="1034" t="s">
        <v>1792</v>
      </c>
      <c r="F128" s="1034" t="s">
        <v>1792</v>
      </c>
      <c r="G128" s="838">
        <v>65</v>
      </c>
      <c r="H128" s="1033" t="s">
        <v>205</v>
      </c>
      <c r="I128" s="1269" t="s">
        <v>1650</v>
      </c>
      <c r="J128" s="983" t="s">
        <v>1651</v>
      </c>
      <c r="K128" s="1051">
        <v>15540</v>
      </c>
      <c r="L128" s="1051">
        <v>15540</v>
      </c>
      <c r="M128" s="1212">
        <v>15540</v>
      </c>
      <c r="N128" s="1092">
        <f t="shared" si="10"/>
        <v>0</v>
      </c>
      <c r="O128" s="1033"/>
      <c r="P128" s="1033"/>
      <c r="Q128" s="1033"/>
      <c r="R128" s="1033"/>
      <c r="S128" s="1035"/>
      <c r="T128" s="1035"/>
      <c r="U128" s="1036">
        <v>2.1</v>
      </c>
      <c r="V128" s="1847"/>
      <c r="W128" s="1847"/>
      <c r="X128" s="1847"/>
      <c r="Y128" s="1847"/>
      <c r="Z128" s="1847">
        <v>100</v>
      </c>
      <c r="AA128" s="1846">
        <f t="shared" si="11"/>
        <v>100</v>
      </c>
      <c r="AB128" s="1847">
        <v>1</v>
      </c>
      <c r="AC128" s="1004"/>
      <c r="AD128" s="1847"/>
      <c r="AE128" s="1854"/>
      <c r="AF128" s="1847"/>
      <c r="AG128" s="1959"/>
    </row>
    <row r="129" spans="1:33" s="279" customFormat="1" ht="27.95" customHeight="1">
      <c r="A129" s="1619" t="s">
        <v>180</v>
      </c>
      <c r="B129" s="1034" t="s">
        <v>181</v>
      </c>
      <c r="C129" s="1034" t="s">
        <v>533</v>
      </c>
      <c r="D129" s="837"/>
      <c r="E129" s="1034" t="s">
        <v>1793</v>
      </c>
      <c r="F129" s="1034" t="s">
        <v>1793</v>
      </c>
      <c r="G129" s="838">
        <v>321</v>
      </c>
      <c r="H129" s="1033" t="s">
        <v>725</v>
      </c>
      <c r="I129" s="1269" t="s">
        <v>1650</v>
      </c>
      <c r="J129" s="983" t="s">
        <v>1651</v>
      </c>
      <c r="K129" s="1051">
        <v>2220</v>
      </c>
      <c r="L129" s="1051">
        <v>2220</v>
      </c>
      <c r="M129" s="1212">
        <v>2220</v>
      </c>
      <c r="N129" s="1092">
        <f t="shared" si="10"/>
        <v>0</v>
      </c>
      <c r="O129" s="1033"/>
      <c r="P129" s="1033"/>
      <c r="Q129" s="1033"/>
      <c r="R129" s="1033"/>
      <c r="S129" s="1035"/>
      <c r="T129" s="1035"/>
      <c r="U129" s="1036">
        <v>0.3</v>
      </c>
      <c r="V129" s="1847"/>
      <c r="W129" s="1847"/>
      <c r="X129" s="1847"/>
      <c r="Y129" s="1847"/>
      <c r="Z129" s="1847">
        <v>100</v>
      </c>
      <c r="AA129" s="1846">
        <f t="shared" si="11"/>
        <v>100</v>
      </c>
      <c r="AB129" s="1847">
        <v>1</v>
      </c>
      <c r="AC129" s="1004"/>
      <c r="AD129" s="1847"/>
      <c r="AE129" s="1854"/>
      <c r="AF129" s="1847"/>
      <c r="AG129" s="1959"/>
    </row>
    <row r="130" spans="1:33" s="279" customFormat="1" ht="27.95" customHeight="1">
      <c r="A130" s="1619" t="s">
        <v>180</v>
      </c>
      <c r="B130" s="1034" t="s">
        <v>181</v>
      </c>
      <c r="C130" s="1034" t="s">
        <v>533</v>
      </c>
      <c r="D130" s="837"/>
      <c r="E130" s="1034" t="s">
        <v>1794</v>
      </c>
      <c r="F130" s="1034" t="s">
        <v>1794</v>
      </c>
      <c r="G130" s="838">
        <v>30</v>
      </c>
      <c r="H130" s="1033" t="s">
        <v>205</v>
      </c>
      <c r="I130" s="1269" t="s">
        <v>1650</v>
      </c>
      <c r="J130" s="983" t="s">
        <v>1651</v>
      </c>
      <c r="K130" s="1051">
        <v>18500</v>
      </c>
      <c r="L130" s="1051">
        <v>18500</v>
      </c>
      <c r="M130" s="1212">
        <v>18500</v>
      </c>
      <c r="N130" s="1092">
        <f t="shared" si="10"/>
        <v>0</v>
      </c>
      <c r="O130" s="1033"/>
      <c r="P130" s="1033"/>
      <c r="Q130" s="1033"/>
      <c r="R130" s="1033"/>
      <c r="S130" s="1035"/>
      <c r="T130" s="1035"/>
      <c r="U130" s="1036">
        <v>2.5</v>
      </c>
      <c r="V130" s="1847"/>
      <c r="W130" s="1847"/>
      <c r="X130" s="1847"/>
      <c r="Y130" s="1847"/>
      <c r="Z130" s="1847">
        <v>100</v>
      </c>
      <c r="AA130" s="1846">
        <f t="shared" si="11"/>
        <v>100</v>
      </c>
      <c r="AB130" s="1847">
        <v>1</v>
      </c>
      <c r="AC130" s="1004"/>
      <c r="AD130" s="1847"/>
      <c r="AE130" s="1854"/>
      <c r="AF130" s="1847"/>
      <c r="AG130" s="1959" t="s">
        <v>1795</v>
      </c>
    </row>
    <row r="131" spans="1:33" s="279" customFormat="1" ht="27.95" customHeight="1">
      <c r="A131" s="1619" t="s">
        <v>180</v>
      </c>
      <c r="B131" s="1034" t="s">
        <v>181</v>
      </c>
      <c r="C131" s="1034" t="s">
        <v>533</v>
      </c>
      <c r="D131" s="837"/>
      <c r="E131" s="1034" t="s">
        <v>1796</v>
      </c>
      <c r="F131" s="1034" t="s">
        <v>1796</v>
      </c>
      <c r="G131" s="838">
        <v>210</v>
      </c>
      <c r="H131" s="1033" t="s">
        <v>725</v>
      </c>
      <c r="I131" s="1269" t="s">
        <v>1650</v>
      </c>
      <c r="J131" s="983" t="s">
        <v>1651</v>
      </c>
      <c r="K131" s="1051">
        <v>5920</v>
      </c>
      <c r="L131" s="1051">
        <v>5920</v>
      </c>
      <c r="M131" s="1212">
        <v>5920</v>
      </c>
      <c r="N131" s="1092">
        <f t="shared" si="10"/>
        <v>0</v>
      </c>
      <c r="O131" s="1033"/>
      <c r="P131" s="1033"/>
      <c r="Q131" s="1033"/>
      <c r="R131" s="1033"/>
      <c r="S131" s="1035"/>
      <c r="T131" s="1035"/>
      <c r="U131" s="1036">
        <v>0.8</v>
      </c>
      <c r="V131" s="1847"/>
      <c r="W131" s="1847"/>
      <c r="X131" s="1847"/>
      <c r="Y131" s="1847"/>
      <c r="Z131" s="1847">
        <v>100</v>
      </c>
      <c r="AA131" s="1846">
        <f t="shared" si="11"/>
        <v>100</v>
      </c>
      <c r="AB131" s="1847">
        <v>1</v>
      </c>
      <c r="AC131" s="1004"/>
      <c r="AD131" s="1847"/>
      <c r="AE131" s="1854"/>
      <c r="AF131" s="1847"/>
      <c r="AG131" s="1959"/>
    </row>
    <row r="132" spans="1:33" s="279" customFormat="1" ht="60.75" customHeight="1">
      <c r="A132" s="1619" t="s">
        <v>180</v>
      </c>
      <c r="B132" s="1034" t="s">
        <v>181</v>
      </c>
      <c r="C132" s="1034" t="s">
        <v>533</v>
      </c>
      <c r="D132" s="837"/>
      <c r="E132" s="1034" t="s">
        <v>1797</v>
      </c>
      <c r="F132" s="1034" t="s">
        <v>1797</v>
      </c>
      <c r="G132" s="838">
        <v>198</v>
      </c>
      <c r="H132" s="1033" t="s">
        <v>725</v>
      </c>
      <c r="I132" s="1269" t="s">
        <v>421</v>
      </c>
      <c r="J132" s="983" t="s">
        <v>1651</v>
      </c>
      <c r="K132" s="1051">
        <v>28600</v>
      </c>
      <c r="L132" s="1051">
        <v>28600</v>
      </c>
      <c r="M132" s="1212">
        <v>28600</v>
      </c>
      <c r="N132" s="1092">
        <f t="shared" si="10"/>
        <v>0</v>
      </c>
      <c r="O132" s="1033"/>
      <c r="P132" s="1033"/>
      <c r="Q132" s="1033"/>
      <c r="R132" s="1036">
        <v>6.2</v>
      </c>
      <c r="S132" s="1035"/>
      <c r="T132" s="1035"/>
      <c r="U132" s="1847"/>
      <c r="V132" s="1847"/>
      <c r="W132" s="1847"/>
      <c r="X132" s="1847"/>
      <c r="Y132" s="1847"/>
      <c r="Z132" s="1847">
        <v>100</v>
      </c>
      <c r="AA132" s="1846">
        <f t="shared" si="11"/>
        <v>100</v>
      </c>
      <c r="AB132" s="1847">
        <v>1</v>
      </c>
      <c r="AC132" s="1004"/>
      <c r="AD132" s="1847"/>
      <c r="AE132" s="1854"/>
      <c r="AF132" s="1847"/>
      <c r="AG132" s="1959" t="s">
        <v>1798</v>
      </c>
    </row>
    <row r="133" spans="1:33" s="279" customFormat="1" ht="27.95" customHeight="1">
      <c r="A133" s="1619" t="s">
        <v>180</v>
      </c>
      <c r="B133" s="1034" t="s">
        <v>181</v>
      </c>
      <c r="C133" s="1034" t="s">
        <v>533</v>
      </c>
      <c r="D133" s="837"/>
      <c r="E133" s="1034" t="s">
        <v>1799</v>
      </c>
      <c r="F133" s="1034" t="s">
        <v>1800</v>
      </c>
      <c r="G133" s="838">
        <v>109</v>
      </c>
      <c r="H133" s="1033" t="s">
        <v>205</v>
      </c>
      <c r="I133" s="1269" t="s">
        <v>1650</v>
      </c>
      <c r="J133" s="983" t="s">
        <v>1651</v>
      </c>
      <c r="K133" s="1051">
        <v>69173.7</v>
      </c>
      <c r="L133" s="1051">
        <v>69173.7</v>
      </c>
      <c r="M133" s="1212">
        <v>69173.7</v>
      </c>
      <c r="N133" s="1092">
        <f t="shared" si="10"/>
        <v>0</v>
      </c>
      <c r="O133" s="1033"/>
      <c r="P133" s="1033"/>
      <c r="Q133" s="1033"/>
      <c r="R133" s="1033"/>
      <c r="S133" s="1035"/>
      <c r="T133" s="1035"/>
      <c r="U133" s="1036">
        <v>1.4</v>
      </c>
      <c r="V133" s="1847"/>
      <c r="W133" s="1847"/>
      <c r="X133" s="1847"/>
      <c r="Y133" s="1847"/>
      <c r="Z133" s="1847">
        <v>100</v>
      </c>
      <c r="AA133" s="1846">
        <f t="shared" si="11"/>
        <v>100</v>
      </c>
      <c r="AB133" s="1847">
        <v>1</v>
      </c>
      <c r="AC133" s="1004"/>
      <c r="AD133" s="1847"/>
      <c r="AE133" s="1854"/>
      <c r="AF133" s="1847"/>
      <c r="AG133" s="1959"/>
    </row>
    <row r="134" spans="1:33" s="279" customFormat="1" ht="27.95" customHeight="1">
      <c r="A134" s="1619" t="s">
        <v>180</v>
      </c>
      <c r="B134" s="1034" t="s">
        <v>181</v>
      </c>
      <c r="C134" s="1034" t="s">
        <v>533</v>
      </c>
      <c r="D134" s="837"/>
      <c r="E134" s="1034" t="s">
        <v>474</v>
      </c>
      <c r="F134" s="1034" t="s">
        <v>474</v>
      </c>
      <c r="G134" s="1037"/>
      <c r="H134" s="1033" t="s">
        <v>725</v>
      </c>
      <c r="I134" s="1033" t="s">
        <v>551</v>
      </c>
      <c r="J134" s="983" t="s">
        <v>1651</v>
      </c>
      <c r="K134" s="1051">
        <v>204080.48</v>
      </c>
      <c r="L134" s="1051">
        <v>204080.48</v>
      </c>
      <c r="M134" s="1212">
        <v>204080.48</v>
      </c>
      <c r="N134" s="1092">
        <f t="shared" si="10"/>
        <v>0</v>
      </c>
      <c r="O134" s="1033"/>
      <c r="P134" s="1033"/>
      <c r="Q134" s="1033"/>
      <c r="R134" s="1033"/>
      <c r="S134" s="1035"/>
      <c r="T134" s="1035"/>
      <c r="U134" s="1036"/>
      <c r="V134" s="1847"/>
      <c r="W134" s="1847"/>
      <c r="X134" s="1847"/>
      <c r="Y134" s="1847"/>
      <c r="Z134" s="1847">
        <v>100</v>
      </c>
      <c r="AA134" s="1846">
        <f t="shared" si="11"/>
        <v>100</v>
      </c>
      <c r="AB134" s="1847">
        <v>1</v>
      </c>
      <c r="AC134" s="1004"/>
      <c r="AD134" s="1847"/>
      <c r="AE134" s="1854"/>
      <c r="AF134" s="1847"/>
      <c r="AG134" s="1959" t="s">
        <v>1801</v>
      </c>
    </row>
    <row r="135" spans="1:33" s="279" customFormat="1" ht="27.95" customHeight="1">
      <c r="A135" s="1875" t="s">
        <v>180</v>
      </c>
      <c r="B135" s="722" t="s">
        <v>181</v>
      </c>
      <c r="C135" s="722" t="s">
        <v>553</v>
      </c>
      <c r="D135" s="1883"/>
      <c r="E135" s="1897" t="s">
        <v>1802</v>
      </c>
      <c r="F135" s="1897" t="s">
        <v>1802</v>
      </c>
      <c r="G135" s="1885">
        <v>405</v>
      </c>
      <c r="H135" s="1861" t="s">
        <v>205</v>
      </c>
      <c r="I135" s="1269" t="s">
        <v>1650</v>
      </c>
      <c r="J135" s="1861" t="s">
        <v>1741</v>
      </c>
      <c r="K135" s="1981">
        <v>200992.3</v>
      </c>
      <c r="L135" s="1981">
        <v>200992.3</v>
      </c>
      <c r="M135" s="1998">
        <v>200992.3</v>
      </c>
      <c r="N135" s="792">
        <f>K135-M135</f>
        <v>0</v>
      </c>
      <c r="O135" s="789"/>
      <c r="P135" s="789"/>
      <c r="Q135" s="789"/>
      <c r="R135" s="1589"/>
      <c r="S135" s="789"/>
      <c r="T135" s="789"/>
      <c r="U135" s="787">
        <v>8.5</v>
      </c>
      <c r="V135" s="789"/>
      <c r="W135" s="789"/>
      <c r="X135" s="789"/>
      <c r="Y135" s="789"/>
      <c r="Z135" s="1883">
        <v>100</v>
      </c>
      <c r="AA135" s="1883">
        <v>100</v>
      </c>
      <c r="AB135" s="1885">
        <v>1</v>
      </c>
      <c r="AC135" s="1885"/>
      <c r="AD135" s="1885"/>
      <c r="AE135" s="996"/>
      <c r="AF135" s="1885"/>
      <c r="AG135" s="1886"/>
    </row>
    <row r="136" spans="1:33" s="279" customFormat="1" ht="27.95" customHeight="1">
      <c r="A136" s="1875" t="s">
        <v>180</v>
      </c>
      <c r="B136" s="722" t="s">
        <v>181</v>
      </c>
      <c r="C136" s="722" t="s">
        <v>553</v>
      </c>
      <c r="D136" s="1883"/>
      <c r="E136" s="1897" t="s">
        <v>1803</v>
      </c>
      <c r="F136" s="1897" t="s">
        <v>1803</v>
      </c>
      <c r="G136" s="1885">
        <v>131</v>
      </c>
      <c r="H136" s="1861" t="s">
        <v>205</v>
      </c>
      <c r="I136" s="1269" t="s">
        <v>1650</v>
      </c>
      <c r="J136" s="1861" t="s">
        <v>1741</v>
      </c>
      <c r="K136" s="1981">
        <v>31080</v>
      </c>
      <c r="L136" s="1981">
        <v>31080</v>
      </c>
      <c r="M136" s="1694">
        <v>31080</v>
      </c>
      <c r="N136" s="792">
        <f>K136-M136</f>
        <v>0</v>
      </c>
      <c r="O136" s="789"/>
      <c r="P136" s="789"/>
      <c r="Q136" s="789"/>
      <c r="R136" s="1263"/>
      <c r="S136" s="789"/>
      <c r="T136" s="789"/>
      <c r="U136" s="787">
        <v>4.2</v>
      </c>
      <c r="V136" s="789"/>
      <c r="W136" s="789"/>
      <c r="X136" s="789"/>
      <c r="Y136" s="789"/>
      <c r="Z136" s="1883"/>
      <c r="AA136" s="1885">
        <v>100</v>
      </c>
      <c r="AB136" s="1885"/>
      <c r="AC136" s="1885"/>
      <c r="AD136" s="1885">
        <v>1</v>
      </c>
      <c r="AE136" s="996"/>
      <c r="AF136" s="1885"/>
      <c r="AG136" s="1886" t="s">
        <v>1804</v>
      </c>
    </row>
    <row r="137" spans="1:33" s="279" customFormat="1" ht="27.95" customHeight="1">
      <c r="A137" s="1875" t="s">
        <v>180</v>
      </c>
      <c r="B137" s="722" t="s">
        <v>181</v>
      </c>
      <c r="C137" s="722" t="s">
        <v>553</v>
      </c>
      <c r="D137" s="1883"/>
      <c r="E137" s="1897" t="s">
        <v>1805</v>
      </c>
      <c r="F137" s="1897" t="s">
        <v>1805</v>
      </c>
      <c r="G137" s="1885">
        <v>43</v>
      </c>
      <c r="H137" s="1861" t="s">
        <v>205</v>
      </c>
      <c r="I137" s="1269" t="s">
        <v>1650</v>
      </c>
      <c r="J137" s="1861" t="s">
        <v>1741</v>
      </c>
      <c r="K137" s="1981">
        <v>11100</v>
      </c>
      <c r="L137" s="1981">
        <v>11100</v>
      </c>
      <c r="M137" s="1998">
        <v>11100</v>
      </c>
      <c r="N137" s="792">
        <f>K137-M137</f>
        <v>0</v>
      </c>
      <c r="O137" s="789"/>
      <c r="P137" s="789"/>
      <c r="Q137" s="789"/>
      <c r="R137" s="1263"/>
      <c r="S137" s="789"/>
      <c r="T137" s="789"/>
      <c r="U137" s="787">
        <v>1.5</v>
      </c>
      <c r="V137" s="789"/>
      <c r="W137" s="789"/>
      <c r="X137" s="789"/>
      <c r="Y137" s="789"/>
      <c r="Z137" s="1883">
        <v>100</v>
      </c>
      <c r="AA137" s="1883">
        <v>100</v>
      </c>
      <c r="AB137" s="1885">
        <v>1</v>
      </c>
      <c r="AC137" s="1885"/>
      <c r="AD137" s="1885"/>
      <c r="AE137" s="996"/>
      <c r="AF137" s="1885"/>
      <c r="AG137" s="1886"/>
    </row>
    <row r="138" spans="1:33" s="279" customFormat="1" ht="27.95" customHeight="1">
      <c r="A138" s="1875" t="s">
        <v>180</v>
      </c>
      <c r="B138" s="722" t="s">
        <v>181</v>
      </c>
      <c r="C138" s="722" t="s">
        <v>553</v>
      </c>
      <c r="D138" s="1883"/>
      <c r="E138" s="1897" t="s">
        <v>200</v>
      </c>
      <c r="F138" s="1897" t="s">
        <v>200</v>
      </c>
      <c r="G138" s="988"/>
      <c r="H138" s="1861" t="s">
        <v>725</v>
      </c>
      <c r="I138" s="1861" t="s">
        <v>201</v>
      </c>
      <c r="J138" s="1861" t="s">
        <v>1741</v>
      </c>
      <c r="K138" s="1849">
        <v>53754</v>
      </c>
      <c r="L138" s="1849">
        <v>53754</v>
      </c>
      <c r="M138" s="1554">
        <v>53754</v>
      </c>
      <c r="N138" s="792">
        <f>K138-M138</f>
        <v>0</v>
      </c>
      <c r="O138" s="789"/>
      <c r="P138" s="789"/>
      <c r="Q138" s="789"/>
      <c r="R138" s="1263"/>
      <c r="S138" s="789"/>
      <c r="T138" s="789"/>
      <c r="U138" s="789"/>
      <c r="V138" s="789"/>
      <c r="W138" s="789"/>
      <c r="X138" s="789"/>
      <c r="Y138" s="789"/>
      <c r="Z138" s="1883">
        <v>100</v>
      </c>
      <c r="AA138" s="1883">
        <v>100</v>
      </c>
      <c r="AB138" s="1885">
        <v>1</v>
      </c>
      <c r="AC138" s="1885"/>
      <c r="AD138" s="1885"/>
      <c r="AE138" s="996"/>
      <c r="AF138" s="1885"/>
      <c r="AG138" s="1886" t="s">
        <v>1806</v>
      </c>
    </row>
    <row r="139" spans="1:33" s="279" customFormat="1" ht="27.95" customHeight="1">
      <c r="A139" s="1783" t="s">
        <v>180</v>
      </c>
      <c r="B139" s="1276" t="s">
        <v>181</v>
      </c>
      <c r="C139" s="1276" t="s">
        <v>570</v>
      </c>
      <c r="D139" s="1276"/>
      <c r="E139" s="1231" t="s">
        <v>1807</v>
      </c>
      <c r="F139" s="1231" t="s">
        <v>1807</v>
      </c>
      <c r="G139" s="1273">
        <v>50</v>
      </c>
      <c r="H139" s="1269" t="s">
        <v>205</v>
      </c>
      <c r="I139" s="1269" t="s">
        <v>1650</v>
      </c>
      <c r="J139" s="983" t="s">
        <v>1651</v>
      </c>
      <c r="K139" s="1272">
        <v>35077.17</v>
      </c>
      <c r="L139" s="1272">
        <v>35077.17</v>
      </c>
      <c r="M139" s="1988">
        <f>L139</f>
        <v>35077.17</v>
      </c>
      <c r="N139" s="1275">
        <f t="shared" ref="N139:N148" si="12">K139-M139</f>
        <v>0</v>
      </c>
      <c r="O139" s="1273"/>
      <c r="P139" s="1273"/>
      <c r="Q139" s="1273"/>
      <c r="R139" s="1273"/>
      <c r="S139" s="1273"/>
      <c r="T139" s="1273"/>
      <c r="U139" s="1537">
        <v>2</v>
      </c>
      <c r="V139" s="1273"/>
      <c r="W139" s="1273"/>
      <c r="X139" s="1273"/>
      <c r="Y139" s="1273"/>
      <c r="Z139" s="1273">
        <v>100</v>
      </c>
      <c r="AA139" s="1273">
        <v>100</v>
      </c>
      <c r="AB139" s="1273">
        <v>1</v>
      </c>
      <c r="AC139" s="1273"/>
      <c r="AD139" s="1273"/>
      <c r="AE139" s="1273"/>
      <c r="AF139" s="1273"/>
      <c r="AG139" s="942" t="s">
        <v>1808</v>
      </c>
    </row>
    <row r="140" spans="1:33" s="279" customFormat="1" ht="27.95" customHeight="1">
      <c r="A140" s="1783" t="s">
        <v>180</v>
      </c>
      <c r="B140" s="1276" t="s">
        <v>181</v>
      </c>
      <c r="C140" s="1276" t="s">
        <v>570</v>
      </c>
      <c r="D140" s="1276"/>
      <c r="E140" s="1231" t="s">
        <v>1809</v>
      </c>
      <c r="F140" s="1231" t="s">
        <v>1809</v>
      </c>
      <c r="G140" s="1273">
        <v>87</v>
      </c>
      <c r="H140" s="1269" t="s">
        <v>205</v>
      </c>
      <c r="I140" s="1269" t="s">
        <v>1650</v>
      </c>
      <c r="J140" s="983" t="s">
        <v>1651</v>
      </c>
      <c r="K140" s="1272">
        <v>35142.42</v>
      </c>
      <c r="L140" s="1272">
        <v>35142.42</v>
      </c>
      <c r="M140" s="1988">
        <f>L140</f>
        <v>35142.42</v>
      </c>
      <c r="N140" s="1275">
        <f t="shared" si="12"/>
        <v>0</v>
      </c>
      <c r="O140" s="1273"/>
      <c r="P140" s="1273"/>
      <c r="Q140" s="1273"/>
      <c r="R140" s="1273"/>
      <c r="S140" s="1273"/>
      <c r="T140" s="1273"/>
      <c r="U140" s="1537">
        <v>2</v>
      </c>
      <c r="V140" s="1273"/>
      <c r="W140" s="1273"/>
      <c r="X140" s="1273"/>
      <c r="Y140" s="1273"/>
      <c r="Z140" s="1273">
        <v>100</v>
      </c>
      <c r="AA140" s="1273">
        <v>100</v>
      </c>
      <c r="AB140" s="1273">
        <v>1</v>
      </c>
      <c r="AC140" s="1273"/>
      <c r="AD140" s="1273"/>
      <c r="AE140" s="1273"/>
      <c r="AF140" s="1273"/>
      <c r="AG140" s="942" t="str">
        <f>AG139</f>
        <v>1.Kat Asfalt yapıldı</v>
      </c>
    </row>
    <row r="141" spans="1:33" s="279" customFormat="1" ht="27.95" customHeight="1">
      <c r="A141" s="1783" t="s">
        <v>180</v>
      </c>
      <c r="B141" s="1276" t="s">
        <v>181</v>
      </c>
      <c r="C141" s="1276" t="s">
        <v>570</v>
      </c>
      <c r="D141" s="1276"/>
      <c r="E141" s="1231" t="s">
        <v>1810</v>
      </c>
      <c r="F141" s="1231" t="s">
        <v>1810</v>
      </c>
      <c r="G141" s="1273">
        <v>71</v>
      </c>
      <c r="H141" s="1269" t="s">
        <v>205</v>
      </c>
      <c r="I141" s="1269" t="s">
        <v>1650</v>
      </c>
      <c r="J141" s="983" t="s">
        <v>1651</v>
      </c>
      <c r="K141" s="1272">
        <v>17072.93</v>
      </c>
      <c r="L141" s="1272">
        <v>17072.93</v>
      </c>
      <c r="M141" s="1988">
        <f>L141</f>
        <v>17072.93</v>
      </c>
      <c r="N141" s="1275">
        <f t="shared" si="12"/>
        <v>0</v>
      </c>
      <c r="O141" s="1273"/>
      <c r="P141" s="1273"/>
      <c r="Q141" s="1273"/>
      <c r="R141" s="1273"/>
      <c r="S141" s="1273"/>
      <c r="T141" s="1273"/>
      <c r="U141" s="1537">
        <v>1.1000000000000001</v>
      </c>
      <c r="V141" s="1273"/>
      <c r="W141" s="1273"/>
      <c r="X141" s="1273"/>
      <c r="Y141" s="1273"/>
      <c r="Z141" s="1273">
        <v>100</v>
      </c>
      <c r="AA141" s="1273">
        <v>100</v>
      </c>
      <c r="AB141" s="1273">
        <v>1</v>
      </c>
      <c r="AC141" s="1273"/>
      <c r="AD141" s="1273"/>
      <c r="AE141" s="1273"/>
      <c r="AF141" s="1273"/>
      <c r="AG141" s="942" t="str">
        <f>AG140</f>
        <v>1.Kat Asfalt yapıldı</v>
      </c>
    </row>
    <row r="142" spans="1:33" s="279" customFormat="1" ht="27.95" customHeight="1">
      <c r="A142" s="1783" t="s">
        <v>180</v>
      </c>
      <c r="B142" s="1276" t="s">
        <v>181</v>
      </c>
      <c r="C142" s="1276" t="s">
        <v>570</v>
      </c>
      <c r="D142" s="1276"/>
      <c r="E142" s="1231" t="s">
        <v>474</v>
      </c>
      <c r="F142" s="1231" t="s">
        <v>474</v>
      </c>
      <c r="G142" s="992"/>
      <c r="H142" s="1269" t="s">
        <v>725</v>
      </c>
      <c r="I142" s="1269" t="s">
        <v>551</v>
      </c>
      <c r="J142" s="983" t="s">
        <v>1651</v>
      </c>
      <c r="K142" s="1272">
        <v>13250</v>
      </c>
      <c r="L142" s="1272">
        <v>13250</v>
      </c>
      <c r="M142" s="1988">
        <v>13250</v>
      </c>
      <c r="N142" s="1275">
        <f t="shared" si="12"/>
        <v>0</v>
      </c>
      <c r="O142" s="1273"/>
      <c r="P142" s="1273"/>
      <c r="Q142" s="1273"/>
      <c r="R142" s="1273"/>
      <c r="S142" s="1273"/>
      <c r="T142" s="1273"/>
      <c r="U142" s="1233"/>
      <c r="V142" s="1273"/>
      <c r="W142" s="1273"/>
      <c r="X142" s="1273"/>
      <c r="Y142" s="1273"/>
      <c r="Z142" s="1273">
        <v>100</v>
      </c>
      <c r="AA142" s="1273">
        <v>100</v>
      </c>
      <c r="AB142" s="1273">
        <v>1</v>
      </c>
      <c r="AC142" s="1273"/>
      <c r="AD142" s="1273"/>
      <c r="AE142" s="1273"/>
      <c r="AF142" s="1273"/>
      <c r="AG142" s="942" t="s">
        <v>1811</v>
      </c>
    </row>
    <row r="143" spans="1:33" s="279" customFormat="1" ht="27.95" customHeight="1">
      <c r="A143" s="1783" t="s">
        <v>180</v>
      </c>
      <c r="B143" s="1276" t="s">
        <v>181</v>
      </c>
      <c r="C143" s="1276" t="s">
        <v>570</v>
      </c>
      <c r="D143" s="1276"/>
      <c r="E143" s="1231" t="s">
        <v>474</v>
      </c>
      <c r="F143" s="1231" t="s">
        <v>474</v>
      </c>
      <c r="G143" s="992"/>
      <c r="H143" s="1269" t="s">
        <v>725</v>
      </c>
      <c r="I143" s="1269" t="s">
        <v>201</v>
      </c>
      <c r="J143" s="983" t="s">
        <v>1651</v>
      </c>
      <c r="K143" s="1272">
        <v>20598.12</v>
      </c>
      <c r="L143" s="1272">
        <v>20598.12</v>
      </c>
      <c r="M143" s="1989">
        <v>20598.12</v>
      </c>
      <c r="N143" s="1275">
        <f t="shared" si="12"/>
        <v>0</v>
      </c>
      <c r="O143" s="1273"/>
      <c r="P143" s="1273"/>
      <c r="Q143" s="1273"/>
      <c r="R143" s="1273"/>
      <c r="S143" s="1273"/>
      <c r="T143" s="1273"/>
      <c r="U143" s="1233"/>
      <c r="V143" s="1273"/>
      <c r="W143" s="1273"/>
      <c r="X143" s="1273"/>
      <c r="Y143" s="1273"/>
      <c r="Z143" s="1273">
        <v>100</v>
      </c>
      <c r="AA143" s="1273">
        <v>100</v>
      </c>
      <c r="AB143" s="1273">
        <v>1</v>
      </c>
      <c r="AC143" s="1273"/>
      <c r="AD143" s="1273"/>
      <c r="AE143" s="1273"/>
      <c r="AF143" s="1273"/>
      <c r="AG143" s="942" t="s">
        <v>1812</v>
      </c>
    </row>
    <row r="144" spans="1:33" s="279" customFormat="1" ht="27.95" customHeight="1">
      <c r="A144" s="1875" t="s">
        <v>180</v>
      </c>
      <c r="B144" s="1276" t="s">
        <v>181</v>
      </c>
      <c r="C144" s="1276" t="s">
        <v>586</v>
      </c>
      <c r="D144" s="1276"/>
      <c r="E144" s="1231" t="s">
        <v>1813</v>
      </c>
      <c r="F144" s="1231" t="s">
        <v>721</v>
      </c>
      <c r="G144" s="1273">
        <v>93</v>
      </c>
      <c r="H144" s="1269" t="s">
        <v>205</v>
      </c>
      <c r="I144" s="1269" t="s">
        <v>1650</v>
      </c>
      <c r="J144" s="983" t="s">
        <v>1651</v>
      </c>
      <c r="K144" s="1265">
        <v>8880</v>
      </c>
      <c r="L144" s="1265">
        <v>8880</v>
      </c>
      <c r="M144" s="1989">
        <v>8880</v>
      </c>
      <c r="N144" s="1275">
        <f t="shared" si="12"/>
        <v>0</v>
      </c>
      <c r="O144" s="1233"/>
      <c r="P144" s="1233"/>
      <c r="Q144" s="1233"/>
      <c r="R144" s="1233"/>
      <c r="S144" s="1233"/>
      <c r="T144" s="1233"/>
      <c r="U144" s="1537">
        <v>0.8</v>
      </c>
      <c r="V144" s="1233"/>
      <c r="W144" s="1233"/>
      <c r="X144" s="1273"/>
      <c r="Y144" s="1273"/>
      <c r="Z144" s="1549">
        <v>100</v>
      </c>
      <c r="AA144" s="1273">
        <v>100</v>
      </c>
      <c r="AB144" s="1273">
        <v>1</v>
      </c>
      <c r="AC144" s="1273"/>
      <c r="AD144" s="1273"/>
      <c r="AE144" s="1273"/>
      <c r="AF144" s="1273"/>
      <c r="AG144" s="1927" t="s">
        <v>1814</v>
      </c>
    </row>
    <row r="145" spans="1:33" s="279" customFormat="1" ht="27.95" customHeight="1">
      <c r="A145" s="1875" t="s">
        <v>180</v>
      </c>
      <c r="B145" s="1276" t="s">
        <v>181</v>
      </c>
      <c r="C145" s="1276" t="s">
        <v>586</v>
      </c>
      <c r="D145" s="1276"/>
      <c r="E145" s="1231" t="s">
        <v>1815</v>
      </c>
      <c r="F145" s="1231" t="s">
        <v>1815</v>
      </c>
      <c r="G145" s="1273">
        <v>78</v>
      </c>
      <c r="H145" s="1269" t="s">
        <v>205</v>
      </c>
      <c r="I145" s="1269" t="s">
        <v>1650</v>
      </c>
      <c r="J145" s="983" t="s">
        <v>1651</v>
      </c>
      <c r="K145" s="1265">
        <v>126843.11</v>
      </c>
      <c r="L145" s="1265">
        <v>126843.11</v>
      </c>
      <c r="M145" s="1989">
        <v>126843.11</v>
      </c>
      <c r="N145" s="1275">
        <f t="shared" si="12"/>
        <v>0</v>
      </c>
      <c r="O145" s="1233"/>
      <c r="P145" s="1233"/>
      <c r="Q145" s="1233"/>
      <c r="R145" s="1233"/>
      <c r="S145" s="1233"/>
      <c r="T145" s="1233"/>
      <c r="U145" s="1537">
        <v>2.65</v>
      </c>
      <c r="V145" s="1233"/>
      <c r="W145" s="1233"/>
      <c r="X145" s="1273"/>
      <c r="Y145" s="1273"/>
      <c r="Z145" s="1273">
        <v>100</v>
      </c>
      <c r="AA145" s="1273">
        <v>100</v>
      </c>
      <c r="AB145" s="1273">
        <v>1</v>
      </c>
      <c r="AC145" s="984"/>
      <c r="AD145" s="1273"/>
      <c r="AE145" s="1273"/>
      <c r="AF145" s="1273"/>
      <c r="AG145" s="1927" t="s">
        <v>1814</v>
      </c>
    </row>
    <row r="146" spans="1:33" s="279" customFormat="1" ht="27.95" customHeight="1">
      <c r="A146" s="1875" t="s">
        <v>180</v>
      </c>
      <c r="B146" s="1276" t="s">
        <v>181</v>
      </c>
      <c r="C146" s="1276" t="s">
        <v>586</v>
      </c>
      <c r="D146" s="1276"/>
      <c r="E146" s="1231" t="s">
        <v>1816</v>
      </c>
      <c r="F146" s="1231" t="s">
        <v>1816</v>
      </c>
      <c r="G146" s="1273">
        <v>79</v>
      </c>
      <c r="H146" s="1269" t="s">
        <v>725</v>
      </c>
      <c r="I146" s="1269" t="s">
        <v>421</v>
      </c>
      <c r="J146" s="983" t="s">
        <v>1651</v>
      </c>
      <c r="K146" s="1265">
        <v>16000</v>
      </c>
      <c r="L146" s="1265">
        <v>16000</v>
      </c>
      <c r="M146" s="1989">
        <v>16000</v>
      </c>
      <c r="N146" s="1275">
        <f t="shared" si="12"/>
        <v>0</v>
      </c>
      <c r="O146" s="1233"/>
      <c r="P146" s="1233"/>
      <c r="Q146" s="1233"/>
      <c r="R146" s="1537">
        <v>4</v>
      </c>
      <c r="S146" s="1233"/>
      <c r="T146" s="1233"/>
      <c r="U146" s="1233"/>
      <c r="V146" s="1233"/>
      <c r="W146" s="1233"/>
      <c r="X146" s="1273"/>
      <c r="Y146" s="1273"/>
      <c r="Z146" s="1273">
        <v>100</v>
      </c>
      <c r="AA146" s="1273">
        <v>100</v>
      </c>
      <c r="AB146" s="1273">
        <v>1</v>
      </c>
      <c r="AC146" s="984"/>
      <c r="AD146" s="1273"/>
      <c r="AE146" s="1273"/>
      <c r="AF146" s="1273"/>
      <c r="AG146" s="1927" t="s">
        <v>1814</v>
      </c>
    </row>
    <row r="147" spans="1:33" s="279" customFormat="1" ht="27.95" customHeight="1">
      <c r="A147" s="1875" t="s">
        <v>180</v>
      </c>
      <c r="B147" s="1276" t="s">
        <v>181</v>
      </c>
      <c r="C147" s="1276" t="s">
        <v>586</v>
      </c>
      <c r="D147" s="1276"/>
      <c r="E147" s="1231" t="s">
        <v>1817</v>
      </c>
      <c r="F147" s="1231" t="s">
        <v>1818</v>
      </c>
      <c r="G147" s="1273">
        <v>116</v>
      </c>
      <c r="H147" s="1269" t="s">
        <v>725</v>
      </c>
      <c r="I147" s="1269" t="s">
        <v>976</v>
      </c>
      <c r="J147" s="983" t="s">
        <v>1651</v>
      </c>
      <c r="K147" s="1265">
        <v>25000</v>
      </c>
      <c r="L147" s="1265">
        <v>25000</v>
      </c>
      <c r="M147" s="1966">
        <v>25000</v>
      </c>
      <c r="N147" s="1275">
        <f t="shared" si="12"/>
        <v>0</v>
      </c>
      <c r="O147" s="1233"/>
      <c r="P147" s="1233"/>
      <c r="Q147" s="1233"/>
      <c r="R147" s="1537">
        <v>3</v>
      </c>
      <c r="S147" s="1233"/>
      <c r="T147" s="1233"/>
      <c r="U147" s="1233"/>
      <c r="V147" s="1233"/>
      <c r="W147" s="1233"/>
      <c r="X147" s="1273"/>
      <c r="Y147" s="1273"/>
      <c r="Z147" s="1273">
        <v>100</v>
      </c>
      <c r="AA147" s="1273">
        <v>100</v>
      </c>
      <c r="AB147" s="1273">
        <v>1</v>
      </c>
      <c r="AC147" s="1273"/>
      <c r="AD147" s="1273"/>
      <c r="AE147" s="1273"/>
      <c r="AF147" s="1273"/>
      <c r="AG147" s="1927"/>
    </row>
    <row r="148" spans="1:33" s="279" customFormat="1" ht="27.95" customHeight="1">
      <c r="A148" s="1875" t="s">
        <v>180</v>
      </c>
      <c r="B148" s="1276" t="s">
        <v>181</v>
      </c>
      <c r="C148" s="1276" t="s">
        <v>586</v>
      </c>
      <c r="D148" s="1276"/>
      <c r="E148" s="1231" t="s">
        <v>200</v>
      </c>
      <c r="F148" s="1231" t="s">
        <v>200</v>
      </c>
      <c r="G148" s="992"/>
      <c r="H148" s="1269" t="s">
        <v>725</v>
      </c>
      <c r="I148" s="1269" t="s">
        <v>201</v>
      </c>
      <c r="J148" s="983" t="s">
        <v>1651</v>
      </c>
      <c r="K148" s="1265">
        <v>33831.410000000003</v>
      </c>
      <c r="L148" s="1265">
        <v>33831.410000000003</v>
      </c>
      <c r="M148" s="1989">
        <v>33831.410000000003</v>
      </c>
      <c r="N148" s="1275">
        <f t="shared" si="12"/>
        <v>0</v>
      </c>
      <c r="O148" s="1233"/>
      <c r="P148" s="1233"/>
      <c r="Q148" s="1233"/>
      <c r="R148" s="1233"/>
      <c r="S148" s="1233"/>
      <c r="T148" s="1233"/>
      <c r="U148" s="1233"/>
      <c r="V148" s="1233"/>
      <c r="W148" s="1233"/>
      <c r="X148" s="1273"/>
      <c r="Y148" s="1273"/>
      <c r="Z148" s="1273">
        <v>100</v>
      </c>
      <c r="AA148" s="1273">
        <v>100</v>
      </c>
      <c r="AB148" s="1273">
        <v>1</v>
      </c>
      <c r="AC148" s="984"/>
      <c r="AD148" s="1273"/>
      <c r="AE148" s="1273"/>
      <c r="AF148" s="1273"/>
      <c r="AG148" s="1927" t="s">
        <v>1819</v>
      </c>
    </row>
    <row r="149" spans="1:33" s="279" customFormat="1" ht="27.95" customHeight="1">
      <c r="A149" s="1875" t="s">
        <v>180</v>
      </c>
      <c r="B149" s="1276" t="s">
        <v>181</v>
      </c>
      <c r="C149" s="1276" t="s">
        <v>593</v>
      </c>
      <c r="D149" s="1276"/>
      <c r="E149" s="1550" t="s">
        <v>1820</v>
      </c>
      <c r="F149" s="1550" t="s">
        <v>1820</v>
      </c>
      <c r="G149" s="1273">
        <v>240</v>
      </c>
      <c r="H149" s="1204" t="s">
        <v>205</v>
      </c>
      <c r="I149" s="1269" t="s">
        <v>1650</v>
      </c>
      <c r="J149" s="983" t="s">
        <v>1651</v>
      </c>
      <c r="K149" s="963">
        <v>175000</v>
      </c>
      <c r="L149" s="963">
        <v>175000</v>
      </c>
      <c r="M149" s="1988">
        <v>175000</v>
      </c>
      <c r="N149" s="1275">
        <f>K149-M149</f>
        <v>0</v>
      </c>
      <c r="O149" s="1233"/>
      <c r="P149" s="1233"/>
      <c r="Q149" s="1233"/>
      <c r="R149" s="1233"/>
      <c r="S149" s="1233"/>
      <c r="T149" s="1233"/>
      <c r="U149" s="985">
        <v>4</v>
      </c>
      <c r="V149" s="1233"/>
      <c r="W149" s="1552"/>
      <c r="X149" s="1273"/>
      <c r="Y149" s="1273"/>
      <c r="Z149" s="1273">
        <v>100</v>
      </c>
      <c r="AA149" s="1273">
        <v>100</v>
      </c>
      <c r="AB149" s="1273">
        <v>1</v>
      </c>
      <c r="AC149" s="1273"/>
      <c r="AD149" s="1273"/>
      <c r="AE149" s="1273"/>
      <c r="AF149" s="1273"/>
      <c r="AG149" s="1927"/>
    </row>
    <row r="150" spans="1:33" s="279" customFormat="1" ht="27.95" customHeight="1">
      <c r="A150" s="1875" t="s">
        <v>180</v>
      </c>
      <c r="B150" s="1276" t="s">
        <v>181</v>
      </c>
      <c r="C150" s="1276" t="s">
        <v>593</v>
      </c>
      <c r="D150" s="1276"/>
      <c r="E150" s="1550" t="s">
        <v>1821</v>
      </c>
      <c r="F150" s="1550" t="s">
        <v>1821</v>
      </c>
      <c r="G150" s="1273">
        <v>258</v>
      </c>
      <c r="H150" s="1204" t="s">
        <v>205</v>
      </c>
      <c r="I150" s="1269" t="s">
        <v>1650</v>
      </c>
      <c r="J150" s="983" t="s">
        <v>1651</v>
      </c>
      <c r="K150" s="963">
        <v>42000</v>
      </c>
      <c r="L150" s="963">
        <v>42000</v>
      </c>
      <c r="M150" s="1988">
        <v>42000</v>
      </c>
      <c r="N150" s="1275">
        <f t="shared" ref="N150:N160" si="13">K150-M150</f>
        <v>0</v>
      </c>
      <c r="O150" s="1233"/>
      <c r="P150" s="1233"/>
      <c r="Q150" s="1233"/>
      <c r="R150" s="1233"/>
      <c r="S150" s="1233"/>
      <c r="T150" s="1233"/>
      <c r="U150" s="985">
        <v>1</v>
      </c>
      <c r="V150" s="1233"/>
      <c r="W150" s="1552"/>
      <c r="X150" s="1273"/>
      <c r="Y150" s="1273"/>
      <c r="Z150" s="1273">
        <v>100</v>
      </c>
      <c r="AA150" s="1273">
        <v>100</v>
      </c>
      <c r="AB150" s="1273">
        <v>1</v>
      </c>
      <c r="AC150" s="1273"/>
      <c r="AD150" s="1273"/>
      <c r="AE150" s="1273"/>
      <c r="AF150" s="1273"/>
      <c r="AG150" s="1927"/>
    </row>
    <row r="151" spans="1:33" s="279" customFormat="1" ht="27.95" customHeight="1">
      <c r="A151" s="1875" t="s">
        <v>180</v>
      </c>
      <c r="B151" s="1276" t="s">
        <v>181</v>
      </c>
      <c r="C151" s="1276" t="s">
        <v>593</v>
      </c>
      <c r="D151" s="1276"/>
      <c r="E151" s="1550" t="s">
        <v>1822</v>
      </c>
      <c r="F151" s="1550" t="s">
        <v>1822</v>
      </c>
      <c r="G151" s="1273">
        <v>500</v>
      </c>
      <c r="H151" s="1204" t="s">
        <v>205</v>
      </c>
      <c r="I151" s="1269" t="s">
        <v>1650</v>
      </c>
      <c r="J151" s="983" t="s">
        <v>1651</v>
      </c>
      <c r="K151" s="963">
        <v>173000</v>
      </c>
      <c r="L151" s="963">
        <v>173000</v>
      </c>
      <c r="M151" s="1988">
        <v>173000</v>
      </c>
      <c r="N151" s="1275">
        <f t="shared" si="13"/>
        <v>0</v>
      </c>
      <c r="O151" s="1233"/>
      <c r="P151" s="1233"/>
      <c r="Q151" s="1233"/>
      <c r="R151" s="1233"/>
      <c r="S151" s="1233"/>
      <c r="T151" s="1233"/>
      <c r="U151" s="985">
        <v>4</v>
      </c>
      <c r="V151" s="1233"/>
      <c r="W151" s="1552"/>
      <c r="X151" s="1273"/>
      <c r="Y151" s="1273"/>
      <c r="Z151" s="1273">
        <v>100</v>
      </c>
      <c r="AA151" s="1273">
        <v>100</v>
      </c>
      <c r="AB151" s="1273">
        <v>1</v>
      </c>
      <c r="AC151" s="1273"/>
      <c r="AD151" s="1273"/>
      <c r="AE151" s="1273"/>
      <c r="AF151" s="1273"/>
      <c r="AG151" s="1927"/>
    </row>
    <row r="152" spans="1:33" s="279" customFormat="1" ht="27.95" customHeight="1">
      <c r="A152" s="1875" t="s">
        <v>180</v>
      </c>
      <c r="B152" s="1276" t="s">
        <v>181</v>
      </c>
      <c r="C152" s="1276" t="s">
        <v>593</v>
      </c>
      <c r="D152" s="1276"/>
      <c r="E152" s="1550" t="s">
        <v>1823</v>
      </c>
      <c r="F152" s="1550" t="s">
        <v>1823</v>
      </c>
      <c r="G152" s="1273">
        <v>578</v>
      </c>
      <c r="H152" s="1204" t="s">
        <v>205</v>
      </c>
      <c r="I152" s="1269" t="s">
        <v>1650</v>
      </c>
      <c r="J152" s="983" t="s">
        <v>1651</v>
      </c>
      <c r="K152" s="963">
        <v>87000</v>
      </c>
      <c r="L152" s="963">
        <v>87000</v>
      </c>
      <c r="M152" s="1988">
        <v>87000</v>
      </c>
      <c r="N152" s="1275">
        <f t="shared" si="13"/>
        <v>0</v>
      </c>
      <c r="O152" s="1233"/>
      <c r="P152" s="1233"/>
      <c r="Q152" s="1233"/>
      <c r="R152" s="1233"/>
      <c r="S152" s="1233"/>
      <c r="T152" s="1233"/>
      <c r="U152" s="985">
        <v>2</v>
      </c>
      <c r="V152" s="1233"/>
      <c r="W152" s="1552"/>
      <c r="X152" s="1273"/>
      <c r="Y152" s="1273"/>
      <c r="Z152" s="1273">
        <v>100</v>
      </c>
      <c r="AA152" s="1273">
        <v>100</v>
      </c>
      <c r="AB152" s="1273">
        <v>1</v>
      </c>
      <c r="AC152" s="1273"/>
      <c r="AD152" s="1273"/>
      <c r="AE152" s="1273"/>
      <c r="AF152" s="1273"/>
      <c r="AG152" s="1927"/>
    </row>
    <row r="153" spans="1:33" s="279" customFormat="1" ht="27.95" customHeight="1">
      <c r="A153" s="1875" t="s">
        <v>180</v>
      </c>
      <c r="B153" s="1276" t="s">
        <v>181</v>
      </c>
      <c r="C153" s="1276" t="s">
        <v>593</v>
      </c>
      <c r="D153" s="1276"/>
      <c r="E153" s="1550" t="s">
        <v>1824</v>
      </c>
      <c r="F153" s="1550" t="s">
        <v>1824</v>
      </c>
      <c r="G153" s="1273">
        <v>229</v>
      </c>
      <c r="H153" s="1204" t="s">
        <v>205</v>
      </c>
      <c r="I153" s="1269" t="s">
        <v>1650</v>
      </c>
      <c r="J153" s="983" t="s">
        <v>1651</v>
      </c>
      <c r="K153" s="963">
        <v>34000</v>
      </c>
      <c r="L153" s="963">
        <v>34000</v>
      </c>
      <c r="M153" s="1988">
        <v>34000</v>
      </c>
      <c r="N153" s="1275">
        <f t="shared" si="13"/>
        <v>0</v>
      </c>
      <c r="O153" s="1233"/>
      <c r="P153" s="1233"/>
      <c r="Q153" s="1233"/>
      <c r="R153" s="1233"/>
      <c r="S153" s="1233"/>
      <c r="T153" s="1233"/>
      <c r="U153" s="985">
        <v>0.8</v>
      </c>
      <c r="V153" s="1233"/>
      <c r="W153" s="1552"/>
      <c r="X153" s="1273"/>
      <c r="Y153" s="1273"/>
      <c r="Z153" s="1273">
        <v>100</v>
      </c>
      <c r="AA153" s="1273">
        <v>100</v>
      </c>
      <c r="AB153" s="1273">
        <v>1</v>
      </c>
      <c r="AC153" s="1273"/>
      <c r="AD153" s="1273"/>
      <c r="AE153" s="1273"/>
      <c r="AF153" s="1273"/>
      <c r="AG153" s="1927"/>
    </row>
    <row r="154" spans="1:33" s="279" customFormat="1" ht="27.95" customHeight="1">
      <c r="A154" s="1875" t="s">
        <v>180</v>
      </c>
      <c r="B154" s="1276" t="s">
        <v>181</v>
      </c>
      <c r="C154" s="1276" t="s">
        <v>593</v>
      </c>
      <c r="D154" s="1276"/>
      <c r="E154" s="1231" t="s">
        <v>1825</v>
      </c>
      <c r="F154" s="1231" t="s">
        <v>1825</v>
      </c>
      <c r="G154" s="1273">
        <v>421</v>
      </c>
      <c r="H154" s="1204" t="s">
        <v>205</v>
      </c>
      <c r="I154" s="1269" t="s">
        <v>1650</v>
      </c>
      <c r="J154" s="983" t="s">
        <v>1651</v>
      </c>
      <c r="K154" s="1272">
        <v>65000</v>
      </c>
      <c r="L154" s="1272">
        <v>65000</v>
      </c>
      <c r="M154" s="1988">
        <v>65000</v>
      </c>
      <c r="N154" s="1275">
        <f t="shared" si="13"/>
        <v>0</v>
      </c>
      <c r="O154" s="1233"/>
      <c r="P154" s="1233"/>
      <c r="Q154" s="1233"/>
      <c r="R154" s="1233"/>
      <c r="S154" s="1233"/>
      <c r="T154" s="1233"/>
      <c r="U154" s="985">
        <v>1</v>
      </c>
      <c r="V154" s="1233"/>
      <c r="W154" s="1552"/>
      <c r="X154" s="1273"/>
      <c r="Y154" s="1273"/>
      <c r="Z154" s="1273">
        <v>100</v>
      </c>
      <c r="AA154" s="1273">
        <v>100</v>
      </c>
      <c r="AB154" s="1273">
        <v>1</v>
      </c>
      <c r="AC154" s="1273"/>
      <c r="AD154" s="1273"/>
      <c r="AE154" s="1273"/>
      <c r="AF154" s="1273"/>
      <c r="AG154" s="1927"/>
    </row>
    <row r="155" spans="1:33" s="279" customFormat="1" ht="27.95" customHeight="1">
      <c r="A155" s="1875" t="s">
        <v>180</v>
      </c>
      <c r="B155" s="1276" t="s">
        <v>181</v>
      </c>
      <c r="C155" s="1276" t="s">
        <v>593</v>
      </c>
      <c r="D155" s="1276"/>
      <c r="E155" s="1231" t="s">
        <v>1826</v>
      </c>
      <c r="F155" s="1231" t="s">
        <v>1826</v>
      </c>
      <c r="G155" s="1273">
        <v>324</v>
      </c>
      <c r="H155" s="1204" t="s">
        <v>205</v>
      </c>
      <c r="I155" s="983" t="s">
        <v>1652</v>
      </c>
      <c r="J155" s="983" t="s">
        <v>1651</v>
      </c>
      <c r="K155" s="1272">
        <v>279260.21000000002</v>
      </c>
      <c r="L155" s="1272">
        <v>279260.21000000002</v>
      </c>
      <c r="M155" s="1988">
        <v>279260.21000000002</v>
      </c>
      <c r="N155" s="1275">
        <f t="shared" si="13"/>
        <v>0</v>
      </c>
      <c r="O155" s="1233"/>
      <c r="P155" s="1233"/>
      <c r="Q155" s="1233"/>
      <c r="R155" s="1233"/>
      <c r="S155" s="1233"/>
      <c r="T155" s="1233"/>
      <c r="U155" s="1233"/>
      <c r="V155" s="1233">
        <v>20</v>
      </c>
      <c r="W155" s="1552"/>
      <c r="X155" s="1273"/>
      <c r="Y155" s="1273"/>
      <c r="Z155" s="1273">
        <v>100</v>
      </c>
      <c r="AA155" s="1273">
        <v>100</v>
      </c>
      <c r="AB155" s="1273">
        <v>1</v>
      </c>
      <c r="AC155" s="1273"/>
      <c r="AD155" s="1273"/>
      <c r="AE155" s="1273"/>
      <c r="AF155" s="1273"/>
      <c r="AG155" s="1927"/>
    </row>
    <row r="156" spans="1:33" s="279" customFormat="1" ht="27.75" customHeight="1">
      <c r="A156" s="1875" t="s">
        <v>180</v>
      </c>
      <c r="B156" s="1276" t="s">
        <v>181</v>
      </c>
      <c r="C156" s="1276" t="s">
        <v>593</v>
      </c>
      <c r="D156" s="1276"/>
      <c r="E156" s="1231" t="s">
        <v>200</v>
      </c>
      <c r="F156" s="1231" t="s">
        <v>200</v>
      </c>
      <c r="G156" s="992"/>
      <c r="H156" s="1204" t="s">
        <v>725</v>
      </c>
      <c r="I156" s="1204" t="s">
        <v>551</v>
      </c>
      <c r="J156" s="983" t="s">
        <v>1651</v>
      </c>
      <c r="K156" s="1272">
        <v>22525</v>
      </c>
      <c r="L156" s="1272">
        <v>22525</v>
      </c>
      <c r="M156" s="1989">
        <v>22525</v>
      </c>
      <c r="N156" s="1275">
        <f t="shared" si="13"/>
        <v>0</v>
      </c>
      <c r="O156" s="1233"/>
      <c r="P156" s="1233"/>
      <c r="Q156" s="1233"/>
      <c r="R156" s="1233"/>
      <c r="S156" s="1233"/>
      <c r="T156" s="1233"/>
      <c r="U156" s="1233"/>
      <c r="V156" s="1233"/>
      <c r="W156" s="1552"/>
      <c r="X156" s="1273"/>
      <c r="Y156" s="1273"/>
      <c r="Z156" s="1273">
        <v>100</v>
      </c>
      <c r="AA156" s="1273">
        <v>100</v>
      </c>
      <c r="AB156" s="1273">
        <v>1</v>
      </c>
      <c r="AC156" s="1273"/>
      <c r="AD156" s="1273"/>
      <c r="AE156" s="1273"/>
      <c r="AF156" s="1273"/>
      <c r="AG156" s="1927" t="s">
        <v>1827</v>
      </c>
    </row>
    <row r="157" spans="1:33" s="279" customFormat="1" ht="27.95" customHeight="1">
      <c r="A157" s="1875" t="s">
        <v>180</v>
      </c>
      <c r="B157" s="1276" t="s">
        <v>181</v>
      </c>
      <c r="C157" s="1276" t="s">
        <v>593</v>
      </c>
      <c r="D157" s="1276"/>
      <c r="E157" s="1231" t="s">
        <v>1828</v>
      </c>
      <c r="F157" s="1231" t="s">
        <v>721</v>
      </c>
      <c r="G157" s="1273">
        <v>65</v>
      </c>
      <c r="H157" s="1269" t="s">
        <v>205</v>
      </c>
      <c r="I157" s="1269" t="s">
        <v>562</v>
      </c>
      <c r="J157" s="1269" t="s">
        <v>563</v>
      </c>
      <c r="K157" s="1272">
        <v>42128</v>
      </c>
      <c r="L157" s="1272">
        <v>42128</v>
      </c>
      <c r="M157" s="1989">
        <v>42128</v>
      </c>
      <c r="N157" s="1275">
        <f>K157-L157</f>
        <v>0</v>
      </c>
      <c r="O157" s="1233"/>
      <c r="P157" s="1233"/>
      <c r="Q157" s="1233"/>
      <c r="R157" s="1233"/>
      <c r="S157" s="1233"/>
      <c r="T157" s="1552">
        <v>2591</v>
      </c>
      <c r="U157" s="1233"/>
      <c r="V157" s="1233"/>
      <c r="W157" s="1552"/>
      <c r="X157" s="1273"/>
      <c r="Y157" s="1273"/>
      <c r="Z157" s="1273">
        <v>100</v>
      </c>
      <c r="AA157" s="1273">
        <v>100</v>
      </c>
      <c r="AB157" s="1273">
        <v>1</v>
      </c>
      <c r="AC157" s="1273"/>
      <c r="AD157" s="1273"/>
      <c r="AE157" s="1273"/>
      <c r="AF157" s="1273"/>
      <c r="AG157" s="1927"/>
    </row>
    <row r="158" spans="1:33" s="279" customFormat="1" ht="27.95" customHeight="1">
      <c r="A158" s="1875" t="s">
        <v>180</v>
      </c>
      <c r="B158" s="1276" t="s">
        <v>181</v>
      </c>
      <c r="C158" s="1276" t="s">
        <v>593</v>
      </c>
      <c r="D158" s="1276"/>
      <c r="E158" s="1231" t="s">
        <v>1829</v>
      </c>
      <c r="F158" s="1231" t="s">
        <v>721</v>
      </c>
      <c r="G158" s="1273">
        <v>217</v>
      </c>
      <c r="H158" s="1269" t="s">
        <v>205</v>
      </c>
      <c r="I158" s="1269" t="s">
        <v>562</v>
      </c>
      <c r="J158" s="1269" t="s">
        <v>563</v>
      </c>
      <c r="K158" s="1272">
        <v>17541</v>
      </c>
      <c r="L158" s="1272">
        <v>17541</v>
      </c>
      <c r="M158" s="1988">
        <v>17541</v>
      </c>
      <c r="N158" s="1275">
        <f>K158-L158</f>
        <v>0</v>
      </c>
      <c r="O158" s="1233"/>
      <c r="P158" s="1233"/>
      <c r="Q158" s="1233"/>
      <c r="R158" s="1233"/>
      <c r="S158" s="1233"/>
      <c r="T158" s="1552">
        <v>1045</v>
      </c>
      <c r="U158" s="1233"/>
      <c r="V158" s="1233"/>
      <c r="W158" s="1552"/>
      <c r="X158" s="1273"/>
      <c r="Y158" s="1273"/>
      <c r="Z158" s="1273">
        <v>100</v>
      </c>
      <c r="AA158" s="1273">
        <v>100</v>
      </c>
      <c r="AB158" s="1273">
        <v>1</v>
      </c>
      <c r="AC158" s="1273"/>
      <c r="AD158" s="1273"/>
      <c r="AE158" s="1273"/>
      <c r="AF158" s="1273"/>
      <c r="AG158" s="1927"/>
    </row>
    <row r="159" spans="1:33" s="279" customFormat="1" ht="27.95" customHeight="1">
      <c r="A159" s="1875" t="s">
        <v>180</v>
      </c>
      <c r="B159" s="1276" t="s">
        <v>181</v>
      </c>
      <c r="C159" s="1276" t="s">
        <v>593</v>
      </c>
      <c r="D159" s="1276"/>
      <c r="E159" s="1231" t="s">
        <v>1830</v>
      </c>
      <c r="F159" s="1231" t="s">
        <v>721</v>
      </c>
      <c r="G159" s="1273">
        <v>136</v>
      </c>
      <c r="H159" s="1269" t="s">
        <v>725</v>
      </c>
      <c r="I159" s="1269" t="s">
        <v>1831</v>
      </c>
      <c r="J159" s="983" t="s">
        <v>1651</v>
      </c>
      <c r="K159" s="1272">
        <v>54347</v>
      </c>
      <c r="L159" s="1272">
        <v>54347</v>
      </c>
      <c r="M159" s="1989">
        <v>54347</v>
      </c>
      <c r="N159" s="1275">
        <f>K159-L159</f>
        <v>0</v>
      </c>
      <c r="O159" s="1233"/>
      <c r="P159" s="1233"/>
      <c r="Q159" s="1233"/>
      <c r="R159" s="1233"/>
      <c r="S159" s="1233"/>
      <c r="T159" s="1552"/>
      <c r="U159" s="1233"/>
      <c r="V159" s="1233"/>
      <c r="W159" s="1552">
        <v>167</v>
      </c>
      <c r="X159" s="1273"/>
      <c r="Y159" s="1273"/>
      <c r="Z159" s="1273">
        <v>100</v>
      </c>
      <c r="AA159" s="1273">
        <v>100</v>
      </c>
      <c r="AB159" s="1273">
        <v>1</v>
      </c>
      <c r="AC159" s="1273"/>
      <c r="AD159" s="1273"/>
      <c r="AE159" s="1273"/>
      <c r="AF159" s="1273"/>
      <c r="AG159" s="1927" t="s">
        <v>1832</v>
      </c>
    </row>
    <row r="160" spans="1:33" s="281" customFormat="1" ht="27.95" customHeight="1">
      <c r="A160" s="1875" t="s">
        <v>180</v>
      </c>
      <c r="B160" s="1276" t="s">
        <v>181</v>
      </c>
      <c r="C160" s="1276" t="s">
        <v>593</v>
      </c>
      <c r="D160" s="1276"/>
      <c r="E160" s="1231" t="s">
        <v>1833</v>
      </c>
      <c r="F160" s="1231" t="s">
        <v>721</v>
      </c>
      <c r="G160" s="1273">
        <v>20</v>
      </c>
      <c r="H160" s="1269" t="s">
        <v>725</v>
      </c>
      <c r="I160" s="1204" t="s">
        <v>1834</v>
      </c>
      <c r="J160" s="983" t="s">
        <v>1651</v>
      </c>
      <c r="K160" s="1272">
        <v>9850</v>
      </c>
      <c r="L160" s="1272">
        <v>9850</v>
      </c>
      <c r="M160" s="1989">
        <v>9850</v>
      </c>
      <c r="N160" s="1275">
        <f t="shared" si="13"/>
        <v>0</v>
      </c>
      <c r="O160" s="1233"/>
      <c r="P160" s="1233"/>
      <c r="Q160" s="1233"/>
      <c r="R160" s="1233"/>
      <c r="S160" s="1233"/>
      <c r="T160" s="1552"/>
      <c r="U160" s="1233"/>
      <c r="V160" s="1233"/>
      <c r="W160" s="1552"/>
      <c r="X160" s="1273"/>
      <c r="Y160" s="1273">
        <v>1</v>
      </c>
      <c r="Z160" s="1273">
        <v>100</v>
      </c>
      <c r="AA160" s="1273">
        <v>100</v>
      </c>
      <c r="AB160" s="1273">
        <v>1</v>
      </c>
      <c r="AC160" s="1273"/>
      <c r="AD160" s="1273"/>
      <c r="AE160" s="1273"/>
      <c r="AF160" s="1273"/>
      <c r="AG160" s="1927"/>
    </row>
    <row r="161" spans="1:33" s="281" customFormat="1" ht="27.95" customHeight="1">
      <c r="A161" s="1875" t="s">
        <v>9</v>
      </c>
      <c r="B161" s="1276" t="s">
        <v>181</v>
      </c>
      <c r="C161" s="1276" t="s">
        <v>593</v>
      </c>
      <c r="D161" s="1276"/>
      <c r="E161" s="1231" t="s">
        <v>200</v>
      </c>
      <c r="F161" s="1231" t="s">
        <v>200</v>
      </c>
      <c r="G161" s="992"/>
      <c r="H161" s="1269" t="s">
        <v>725</v>
      </c>
      <c r="I161" s="1204" t="s">
        <v>201</v>
      </c>
      <c r="J161" s="983" t="s">
        <v>1651</v>
      </c>
      <c r="K161" s="1272">
        <v>52875</v>
      </c>
      <c r="L161" s="1272">
        <v>52875</v>
      </c>
      <c r="M161" s="1989">
        <v>52875</v>
      </c>
      <c r="N161" s="1275">
        <f>K161-L161</f>
        <v>0</v>
      </c>
      <c r="O161" s="1233"/>
      <c r="P161" s="1233"/>
      <c r="Q161" s="1233"/>
      <c r="R161" s="1233"/>
      <c r="S161" s="1233"/>
      <c r="T161" s="1552"/>
      <c r="U161" s="1233"/>
      <c r="V161" s="1233"/>
      <c r="W161" s="1552"/>
      <c r="X161" s="1273"/>
      <c r="Y161" s="1273"/>
      <c r="Z161" s="1273">
        <v>100</v>
      </c>
      <c r="AA161" s="1273">
        <v>100</v>
      </c>
      <c r="AB161" s="1273">
        <v>1</v>
      </c>
      <c r="AC161" s="1273"/>
      <c r="AD161" s="1273"/>
      <c r="AE161" s="1273"/>
      <c r="AF161" s="1273"/>
      <c r="AG161" s="1927" t="s">
        <v>1835</v>
      </c>
    </row>
    <row r="162" spans="1:33" s="281" customFormat="1" ht="27.95" customHeight="1">
      <c r="A162" s="1875" t="s">
        <v>9</v>
      </c>
      <c r="B162" s="1276" t="s">
        <v>181</v>
      </c>
      <c r="C162" s="1276" t="s">
        <v>593</v>
      </c>
      <c r="D162" s="1276"/>
      <c r="E162" s="1231" t="s">
        <v>1836</v>
      </c>
      <c r="F162" s="1231" t="s">
        <v>1837</v>
      </c>
      <c r="G162" s="1273">
        <v>92</v>
      </c>
      <c r="H162" s="1269" t="s">
        <v>725</v>
      </c>
      <c r="I162" s="1269" t="s">
        <v>976</v>
      </c>
      <c r="J162" s="983" t="s">
        <v>1651</v>
      </c>
      <c r="K162" s="1272">
        <v>5000</v>
      </c>
      <c r="L162" s="1272">
        <v>5000</v>
      </c>
      <c r="M162" s="1988">
        <v>5000</v>
      </c>
      <c r="N162" s="1275">
        <f>K162-M162</f>
        <v>0</v>
      </c>
      <c r="O162" s="1233"/>
      <c r="P162" s="1233"/>
      <c r="Q162" s="1233"/>
      <c r="R162" s="1233">
        <v>0.4</v>
      </c>
      <c r="S162" s="1233"/>
      <c r="T162" s="1552"/>
      <c r="U162" s="1233"/>
      <c r="V162" s="1233"/>
      <c r="W162" s="1552"/>
      <c r="X162" s="1273"/>
      <c r="Y162" s="1273"/>
      <c r="Z162" s="1273">
        <v>100</v>
      </c>
      <c r="AA162" s="1273">
        <v>100</v>
      </c>
      <c r="AB162" s="1273">
        <v>1</v>
      </c>
      <c r="AC162" s="1273"/>
      <c r="AD162" s="1273"/>
      <c r="AE162" s="1273"/>
      <c r="AF162" s="1273"/>
      <c r="AG162" s="1927"/>
    </row>
    <row r="163" spans="1:33" s="281" customFormat="1" ht="27.95" customHeight="1">
      <c r="A163" s="1875" t="s">
        <v>9</v>
      </c>
      <c r="B163" s="1276" t="s">
        <v>181</v>
      </c>
      <c r="C163" s="1276" t="s">
        <v>593</v>
      </c>
      <c r="D163" s="1276"/>
      <c r="E163" s="1231" t="s">
        <v>1838</v>
      </c>
      <c r="F163" s="1231" t="s">
        <v>1839</v>
      </c>
      <c r="G163" s="1273">
        <v>260</v>
      </c>
      <c r="H163" s="1269" t="s">
        <v>725</v>
      </c>
      <c r="I163" s="1269" t="s">
        <v>976</v>
      </c>
      <c r="J163" s="983" t="s">
        <v>1651</v>
      </c>
      <c r="K163" s="1272">
        <v>4751.79</v>
      </c>
      <c r="L163" s="1272">
        <v>4751.79</v>
      </c>
      <c r="M163" s="1988">
        <v>4751.79</v>
      </c>
      <c r="N163" s="1275">
        <f>K163-M163</f>
        <v>0</v>
      </c>
      <c r="O163" s="1233"/>
      <c r="P163" s="1233"/>
      <c r="Q163" s="1233"/>
      <c r="R163" s="1233">
        <v>0.35</v>
      </c>
      <c r="S163" s="1233"/>
      <c r="T163" s="1552"/>
      <c r="U163" s="1233"/>
      <c r="V163" s="1233"/>
      <c r="W163" s="1552"/>
      <c r="X163" s="1273"/>
      <c r="Y163" s="1273"/>
      <c r="Z163" s="1273">
        <v>100</v>
      </c>
      <c r="AA163" s="1273">
        <v>100</v>
      </c>
      <c r="AB163" s="1273">
        <v>1</v>
      </c>
      <c r="AC163" s="1273"/>
      <c r="AD163" s="1273"/>
      <c r="AE163" s="1273"/>
      <c r="AF163" s="1273"/>
      <c r="AG163" s="1927"/>
    </row>
    <row r="164" spans="1:33" s="281" customFormat="1" ht="27.95" customHeight="1">
      <c r="A164" s="1875" t="s">
        <v>180</v>
      </c>
      <c r="B164" s="1276" t="s">
        <v>181</v>
      </c>
      <c r="C164" s="1276" t="s">
        <v>642</v>
      </c>
      <c r="D164" s="1276"/>
      <c r="E164" s="1231" t="s">
        <v>1840</v>
      </c>
      <c r="F164" s="1231" t="s">
        <v>1840</v>
      </c>
      <c r="G164" s="1273">
        <v>229</v>
      </c>
      <c r="H164" s="1269" t="s">
        <v>205</v>
      </c>
      <c r="I164" s="1269" t="s">
        <v>1650</v>
      </c>
      <c r="J164" s="983" t="s">
        <v>1651</v>
      </c>
      <c r="K164" s="1272">
        <v>356445.11</v>
      </c>
      <c r="L164" s="1272">
        <v>356445.11</v>
      </c>
      <c r="M164" s="1988">
        <v>356445.11</v>
      </c>
      <c r="N164" s="1275">
        <f>K164-M164</f>
        <v>0</v>
      </c>
      <c r="O164" s="1273"/>
      <c r="P164" s="1273"/>
      <c r="Q164" s="1273"/>
      <c r="R164" s="1273"/>
      <c r="S164" s="1273"/>
      <c r="T164" s="1273"/>
      <c r="U164" s="1233">
        <v>5</v>
      </c>
      <c r="V164" s="1273"/>
      <c r="W164" s="1273"/>
      <c r="X164" s="1273"/>
      <c r="Y164" s="1273"/>
      <c r="Z164" s="1273">
        <v>100</v>
      </c>
      <c r="AA164" s="1273">
        <v>100</v>
      </c>
      <c r="AB164" s="1273">
        <v>1</v>
      </c>
      <c r="AC164" s="1273"/>
      <c r="AD164" s="1273"/>
      <c r="AE164" s="1273"/>
      <c r="AF164" s="1273"/>
      <c r="AG164" s="1590" t="s">
        <v>1841</v>
      </c>
    </row>
    <row r="165" spans="1:33" s="281" customFormat="1" ht="27.95" customHeight="1" thickBot="1">
      <c r="A165" s="1782" t="s">
        <v>9</v>
      </c>
      <c r="B165" s="1278" t="s">
        <v>181</v>
      </c>
      <c r="C165" s="1278" t="s">
        <v>642</v>
      </c>
      <c r="D165" s="1278"/>
      <c r="E165" s="1232" t="s">
        <v>474</v>
      </c>
      <c r="F165" s="1232" t="s">
        <v>474</v>
      </c>
      <c r="G165" s="1012"/>
      <c r="H165" s="1280" t="s">
        <v>725</v>
      </c>
      <c r="I165" s="1280" t="s">
        <v>1688</v>
      </c>
      <c r="J165" s="1237" t="s">
        <v>1651</v>
      </c>
      <c r="K165" s="1229">
        <v>2609</v>
      </c>
      <c r="L165" s="1229">
        <v>2609</v>
      </c>
      <c r="M165" s="1241">
        <v>2609</v>
      </c>
      <c r="N165" s="1106">
        <f>K165-M165</f>
        <v>0</v>
      </c>
      <c r="O165" s="1277"/>
      <c r="P165" s="1277"/>
      <c r="Q165" s="1277"/>
      <c r="R165" s="1277"/>
      <c r="S165" s="1277"/>
      <c r="T165" s="1277"/>
      <c r="U165" s="966"/>
      <c r="V165" s="1277"/>
      <c r="W165" s="1277"/>
      <c r="X165" s="1277"/>
      <c r="Y165" s="1277"/>
      <c r="Z165" s="1277">
        <v>100</v>
      </c>
      <c r="AA165" s="1277">
        <v>100</v>
      </c>
      <c r="AB165" s="1277">
        <v>1</v>
      </c>
      <c r="AC165" s="1277"/>
      <c r="AD165" s="1277"/>
      <c r="AE165" s="1277"/>
      <c r="AF165" s="1277"/>
      <c r="AG165" s="968" t="s">
        <v>1842</v>
      </c>
    </row>
    <row r="166" spans="1:33" s="159" customFormat="1" ht="29.25" customHeight="1" thickBot="1">
      <c r="A166" s="2588" t="s">
        <v>10</v>
      </c>
      <c r="B166" s="2589"/>
      <c r="C166" s="2589"/>
      <c r="D166" s="2589"/>
      <c r="E166" s="2589"/>
      <c r="F166" s="2589"/>
      <c r="G166" s="1054">
        <f>SUM(G6:G164)</f>
        <v>22180</v>
      </c>
      <c r="H166" s="936"/>
      <c r="I166" s="937"/>
      <c r="J166" s="937"/>
      <c r="K166" s="1016">
        <f>SUM(K6:K165)</f>
        <v>8534866.6900000013</v>
      </c>
      <c r="L166" s="1272">
        <f>SUM(L6:L165)</f>
        <v>8534866.6900000013</v>
      </c>
      <c r="M166" s="1209">
        <f>SUM(M6:M165)</f>
        <v>8514066.6900000013</v>
      </c>
      <c r="N166" s="1021">
        <f>SUM(N6:N165)</f>
        <v>20800</v>
      </c>
      <c r="O166" s="938"/>
      <c r="P166" s="938">
        <f>SUM(P6:P165)</f>
        <v>1</v>
      </c>
      <c r="Q166" s="938">
        <f t="shared" ref="Q166:Y166" si="14">SUM(Q6:Q165)</f>
        <v>1.2</v>
      </c>
      <c r="R166" s="938">
        <f t="shared" si="14"/>
        <v>351.50000000000006</v>
      </c>
      <c r="S166" s="939">
        <f t="shared" si="14"/>
        <v>0.38</v>
      </c>
      <c r="T166" s="936">
        <f t="shared" si="14"/>
        <v>3636</v>
      </c>
      <c r="U166" s="938">
        <f t="shared" si="14"/>
        <v>169.35</v>
      </c>
      <c r="V166" s="938">
        <f t="shared" si="14"/>
        <v>40.5</v>
      </c>
      <c r="W166" s="936">
        <f t="shared" si="14"/>
        <v>167</v>
      </c>
      <c r="X166" s="936"/>
      <c r="Y166" s="936">
        <f t="shared" si="14"/>
        <v>1</v>
      </c>
      <c r="Z166" s="936">
        <v>97</v>
      </c>
      <c r="AA166" s="936">
        <v>99</v>
      </c>
      <c r="AB166" s="940">
        <f>SUM(AB6:AB165)</f>
        <v>155</v>
      </c>
      <c r="AC166" s="940"/>
      <c r="AD166" s="940">
        <f>SUM(AD6:AD165)</f>
        <v>3</v>
      </c>
      <c r="AE166" s="936"/>
      <c r="AF166" s="936">
        <f>SUM(AF6:AF165)</f>
        <v>2</v>
      </c>
      <c r="AG166" s="941"/>
    </row>
    <row r="167" spans="1:33">
      <c r="I167" s="285"/>
    </row>
    <row r="351" spans="9:13">
      <c r="I351" s="920"/>
      <c r="L351" s="77"/>
      <c r="M351" s="77"/>
    </row>
    <row r="354" spans="12:12">
      <c r="L354" s="77"/>
    </row>
    <row r="355" spans="12:12">
      <c r="L355" s="77"/>
    </row>
    <row r="356" spans="12:12">
      <c r="L356" s="77"/>
    </row>
  </sheetData>
  <autoFilter ref="A5:AG166"/>
  <mergeCells count="16">
    <mergeCell ref="A166:F166"/>
    <mergeCell ref="I2:Q2"/>
    <mergeCell ref="A1:AG1"/>
    <mergeCell ref="F2:H2"/>
    <mergeCell ref="A3:A4"/>
    <mergeCell ref="B3:B4"/>
    <mergeCell ref="C3:C4"/>
    <mergeCell ref="D3:D4"/>
    <mergeCell ref="E3:F3"/>
    <mergeCell ref="G3:G4"/>
    <mergeCell ref="H3:H4"/>
    <mergeCell ref="AB3:AG3"/>
    <mergeCell ref="I3:I4"/>
    <mergeCell ref="J3:J4"/>
    <mergeCell ref="X3:Y3"/>
    <mergeCell ref="Z3:AA3"/>
  </mergeCells>
  <phoneticPr fontId="0" type="noConversion"/>
  <dataValidations count="18">
    <dataValidation allowBlank="1" showInputMessage="1" showErrorMessage="1" errorTitle="HATA !!!!!!!!!!!!!!" error="LÜTFEN İŞİN NİTELİĞİNİ YANDA AÇILAN OKLA SEÇİN !!!!!!!!!!!!!!!_x000a_KÖYDES" sqref="I164 I123:I125 I135:I137 I61:I63 I102:I103 J3 I116:I117 I139:I141 I144:I145 I3:I6 I127:I131 I13:I14 I149:I154 I43:I45 I47:I48 I65 I9:I10 I86 I70 I80:I81 I133 I29"/>
    <dataValidation type="decimal" allowBlank="1" showInputMessage="1" showErrorMessage="1" errorTitle="DİKKATT" error="GİRDİĞİNİZ UZUNLUĞUN Km CİNSİNDEN  VE BİR SAYI OLDUĞUNU UNUTMAYIN LÜTFEN VERİNİZİ KONTROL EDİN_x000a_KÖYDES" sqref="O3:Q8 U2:V8 S6:T8 S5 T4:T5 W2 S2:T2 R2:R8 U133:U134 V123:W134 O123:R134 U123:U131">
      <formula1>0</formula1>
      <formula2>2000</formula2>
    </dataValidation>
    <dataValidation type="list" allowBlank="1" showInputMessage="1" showErrorMessage="1" errorTitle="YANLIŞ DEĞER" error="LÜTFEN TANIMLANAN BİR PARAMETRE GİRİN!!!!!!!!!!!!!!_x000a_(YENİ, STND. GEL. YADA ONARIM SEÇENEKLERİNDEN BİRİSİ" sqref="H123:H134">
      <formula1>$AY$5:$AY$8</formula1>
    </dataValidation>
    <dataValidation type="list" allowBlank="1" showInputMessage="1" showErrorMessage="1" sqref="A123:A134">
      <formula1>$AX$5:$AX$8</formula1>
    </dataValidation>
    <dataValidation type="list" allowBlank="1" showInputMessage="1" showErrorMessage="1" sqref="I134">
      <formula1>$AZ$5:$AZ$16</formula1>
    </dataValidation>
    <dataValidation type="whole" allowBlank="1" showInputMessage="1" showErrorMessage="1" sqref="AB123:AF134">
      <formula1>0</formula1>
      <formula2>10</formula2>
    </dataValidation>
    <dataValidation type="list" allowBlank="1" showInputMessage="1" showErrorMessage="1" sqref="I73">
      <formula1>$BA$5:$BA$10</formula1>
    </dataValidation>
    <dataValidation type="list" allowBlank="1" showInputMessage="1" showErrorMessage="1" sqref="I132 I64 I39 I75:I79 I115 I118:I119 I8 I126 I121:I122 I146:I147 I49:I54 I71:I72 I15:I28 I93:I100 I109:I113 I162:I163 I56:I59 I104:I105 I82:I85 I87:I88 I66:I67 I37 I30:I35">
      <formula1>$BA$5:$BA$16</formula1>
    </dataValidation>
    <dataValidation type="list" allowBlank="1" showInputMessage="1" showErrorMessage="1" sqref="J159:J165 J6:J12 J38:J79 J139:J156 J93:J134">
      <formula1>$BB$6:$BB$139</formula1>
    </dataValidation>
    <dataValidation type="list" allowBlank="1" showInputMessage="1" showErrorMessage="1" sqref="I155 I7 I11:I12">
      <formula1>$BA$6:$BA$139</formula1>
    </dataValidation>
    <dataValidation allowBlank="1" showInputMessage="1" showErrorMessage="1" errorTitle="DİKKATT" error="GİRDİĞİNİZ UZUNLUĞUN Km CİNSİNDEN  VE BİR SAYI OLDUĞUNU UNUTMAYIN LÜTFEN VERİNİZİ KONTROL EDİN_x000a_KÖYDES" sqref="W3:W8"/>
    <dataValidation type="list" allowBlank="1" showInputMessage="1" showErrorMessage="1" errorTitle="YANLIŞ DEĞER" error="LÜTFEN TANIMLANAN BİR PARAMETRE GİRİN!!!!!!!!!!!!!!_x000a_(YENİ, STND. GEL. YADA ONARIM SEÇENEKLERİNDEN BİRİSİ" sqref="H3:H8">
      <formula1>#REF!</formula1>
    </dataValidation>
    <dataValidation type="list" allowBlank="1" showInputMessage="1" showErrorMessage="1" errorTitle="LÜTFEN DİKKAT!!!!" error="ŞU 3 DEĞERDEN BİRİSİNİ GİRMELİSİNİZ  &quot;Y&quot; &quot;D.E&quot; , &quot;EK&quot; " sqref="A2:A5">
      <formula1>#REF!</formula1>
    </dataValidation>
    <dataValidation allowBlank="1" showInputMessage="1" showErrorMessage="1" errorTitle="LÜTFEN DİKKAT!!!!" error="ŞU 3 DEĞERDEN BİRİSİNİ GİRMELİSİNİZ  &quot;Y&quot; &quot;D.E&quot; , &quot;EK&quot; " sqref="A1"/>
    <dataValidation type="list" allowBlank="1" showInputMessage="1" showErrorMessage="1" errorTitle="YANLIŞ DEĞER" error="LÜTFEN TANIMLANAN BİR PARAMETRE GİRİN!!!!!!!!!!!!!!_x000a_(YENİ, STND. GEL. YADA ONARIM SEÇENEKLERİNDEN BİRİSİ" sqref="H13:H28">
      <formula1>$AZ$5:$AZ$16</formula1>
    </dataValidation>
    <dataValidation type="list" allowBlank="1" showInputMessage="1" showErrorMessage="1" errorTitle="YANLIŞ DEĞER" error="LÜTFEN TANIMLANAN BİR PARAMETRE GİRİN!!!!!!!!!!!!!!_x000a_(YENİ, STND. GEL. YADA ONARIM SEÇENEKLERİNDEN BİRİSİ" sqref="H9:H12">
      <formula1>$AZ$6:$AZ$139</formula1>
    </dataValidation>
    <dataValidation type="list" allowBlank="1" showInputMessage="1" showErrorMessage="1" sqref="J13:J28">
      <formula1>$BB$5:$BB$16</formula1>
    </dataValidation>
    <dataValidation type="list" allowBlank="1" showInputMessage="1" showErrorMessage="1" sqref="J29:J37">
      <formula1>$BB$6:$BB$140</formula1>
    </dataValidation>
  </dataValidations>
  <printOptions horizontalCentered="1"/>
  <pageMargins left="0" right="0" top="0.78740157480314965" bottom="0.39370078740157483" header="0" footer="0"/>
  <pageSetup paperSize="9" scale="38" orientation="landscape" blackAndWhite="1" r:id="rId1"/>
  <headerFooter alignWithMargins="0">
    <oddFooter>Sayfa &amp;P</oddFooter>
  </headerFooter>
  <ignoredErrors>
    <ignoredError sqref="N160:N161"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T241"/>
  <sheetViews>
    <sheetView zoomScale="70" workbookViewId="0">
      <pane ySplit="4" topLeftCell="A56" activePane="bottomLeft" state="frozen"/>
      <selection activeCell="J12" sqref="J12"/>
      <selection pane="bottomLeft" activeCell="E7" sqref="E7"/>
    </sheetView>
  </sheetViews>
  <sheetFormatPr defaultRowHeight="0" customHeight="1" zeroHeight="1"/>
  <cols>
    <col min="1" max="1" width="4.140625" style="569" customWidth="1"/>
    <col min="2" max="2" width="14" style="18" customWidth="1"/>
    <col min="3" max="3" width="14.42578125" style="569" customWidth="1"/>
    <col min="4" max="4" width="19.5703125" style="570" customWidth="1"/>
    <col min="5" max="5" width="23.28515625" style="571" customWidth="1"/>
    <col min="6" max="6" width="8.42578125" style="569" customWidth="1"/>
    <col min="7" max="7" width="20.28515625" style="569" customWidth="1"/>
    <col min="8" max="8" width="22.140625" style="569" customWidth="1"/>
    <col min="9" max="10" width="15" style="574" customWidth="1"/>
    <col min="11" max="11" width="15" style="572" customWidth="1"/>
    <col min="12" max="12" width="15" style="573" customWidth="1"/>
    <col min="13" max="13" width="5.7109375" style="569" customWidth="1"/>
    <col min="14" max="14" width="6.140625" style="569" customWidth="1"/>
    <col min="15" max="15" width="6" style="18" customWidth="1"/>
    <col min="16" max="16" width="6.28515625" style="18" customWidth="1"/>
    <col min="17" max="17" width="5.7109375" style="18" customWidth="1"/>
    <col min="18" max="18" width="5.5703125" style="18" customWidth="1"/>
    <col min="19" max="19" width="6" style="18" customWidth="1"/>
    <col min="20" max="20" width="17.7109375" style="18" customWidth="1"/>
  </cols>
  <sheetData>
    <row r="1" spans="1:20" ht="18">
      <c r="A1" s="2177" t="s">
        <v>1843</v>
      </c>
      <c r="B1" s="2177"/>
      <c r="C1" s="2177"/>
      <c r="D1" s="2177"/>
      <c r="E1" s="2177"/>
      <c r="F1" s="2177"/>
      <c r="G1" s="2177"/>
      <c r="H1" s="2177"/>
      <c r="I1" s="2177"/>
      <c r="J1" s="2177"/>
      <c r="K1" s="2177"/>
      <c r="L1" s="2177"/>
      <c r="M1" s="2177"/>
      <c r="N1" s="2177"/>
      <c r="O1" s="2177"/>
      <c r="P1" s="2177"/>
      <c r="Q1" s="2177"/>
      <c r="R1" s="2177"/>
      <c r="S1" s="2177"/>
      <c r="T1" s="2177"/>
    </row>
    <row r="2" spans="1:20" ht="18.75" thickBot="1">
      <c r="A2" s="403"/>
      <c r="B2" s="451"/>
      <c r="C2" s="403"/>
      <c r="D2" s="452"/>
      <c r="E2" s="2256" t="s">
        <v>1648</v>
      </c>
      <c r="F2" s="2256"/>
      <c r="G2" s="2256"/>
      <c r="H2" s="2256"/>
      <c r="I2" s="2256"/>
      <c r="J2" s="2256"/>
      <c r="K2" s="2256"/>
      <c r="L2" s="2256"/>
      <c r="M2" s="2256"/>
      <c r="N2" s="2256"/>
      <c r="O2" s="1844"/>
      <c r="P2" s="1844"/>
      <c r="Q2" s="1844"/>
      <c r="R2" s="1844"/>
      <c r="S2" s="1844"/>
      <c r="T2" s="453"/>
    </row>
    <row r="3" spans="1:20" ht="25.5">
      <c r="A3" s="2181" t="s">
        <v>139</v>
      </c>
      <c r="B3" s="2183" t="s">
        <v>140</v>
      </c>
      <c r="C3" s="2183" t="s">
        <v>141</v>
      </c>
      <c r="D3" s="2187" t="s">
        <v>673</v>
      </c>
      <c r="E3" s="2187"/>
      <c r="F3" s="2183" t="s">
        <v>44</v>
      </c>
      <c r="G3" s="2187" t="s">
        <v>674</v>
      </c>
      <c r="H3" s="2187" t="s">
        <v>675</v>
      </c>
      <c r="I3" s="419" t="s">
        <v>147</v>
      </c>
      <c r="J3" s="419" t="s">
        <v>148</v>
      </c>
      <c r="K3" s="419" t="s">
        <v>149</v>
      </c>
      <c r="L3" s="419" t="s">
        <v>150</v>
      </c>
      <c r="M3" s="2260" t="s">
        <v>161</v>
      </c>
      <c r="N3" s="2260"/>
      <c r="O3" s="2198" t="s">
        <v>2</v>
      </c>
      <c r="P3" s="2198"/>
      <c r="Q3" s="2198"/>
      <c r="R3" s="2198"/>
      <c r="S3" s="2198"/>
      <c r="T3" s="2199"/>
    </row>
    <row r="4" spans="1:20" ht="38.25">
      <c r="A4" s="2257"/>
      <c r="B4" s="2258"/>
      <c r="C4" s="2258"/>
      <c r="D4" s="462" t="s">
        <v>162</v>
      </c>
      <c r="E4" s="1864" t="s">
        <v>676</v>
      </c>
      <c r="F4" s="2258"/>
      <c r="G4" s="2259"/>
      <c r="H4" s="2259"/>
      <c r="I4" s="454" t="s">
        <v>164</v>
      </c>
      <c r="J4" s="626" t="s">
        <v>165</v>
      </c>
      <c r="K4" s="454" t="s">
        <v>165</v>
      </c>
      <c r="L4" s="454" t="s">
        <v>166</v>
      </c>
      <c r="M4" s="463" t="s">
        <v>172</v>
      </c>
      <c r="N4" s="464" t="s">
        <v>173</v>
      </c>
      <c r="O4" s="465" t="s">
        <v>174</v>
      </c>
      <c r="P4" s="466" t="s">
        <v>175</v>
      </c>
      <c r="Q4" s="466" t="s">
        <v>176</v>
      </c>
      <c r="R4" s="466" t="s">
        <v>177</v>
      </c>
      <c r="S4" s="466" t="s">
        <v>178</v>
      </c>
      <c r="T4" s="467" t="s">
        <v>179</v>
      </c>
    </row>
    <row r="5" spans="1:20" ht="13.5" thickBot="1">
      <c r="A5" s="455"/>
      <c r="B5" s="456"/>
      <c r="C5" s="457"/>
      <c r="D5" s="458"/>
      <c r="E5" s="459"/>
      <c r="F5" s="457"/>
      <c r="G5" s="457"/>
      <c r="H5" s="457"/>
      <c r="I5" s="460"/>
      <c r="J5" s="460"/>
      <c r="K5" s="460"/>
      <c r="L5" s="460"/>
      <c r="M5" s="457"/>
      <c r="N5" s="457"/>
      <c r="O5" s="456"/>
      <c r="P5" s="456"/>
      <c r="Q5" s="456"/>
      <c r="R5" s="456"/>
      <c r="S5" s="456"/>
      <c r="T5" s="461"/>
    </row>
    <row r="6" spans="1:20" s="26" customFormat="1" ht="21.95" customHeight="1">
      <c r="A6" s="1993" t="s">
        <v>180</v>
      </c>
      <c r="B6" s="1558" t="s">
        <v>181</v>
      </c>
      <c r="C6" s="1558" t="s">
        <v>199</v>
      </c>
      <c r="D6" s="1591" t="s">
        <v>1844</v>
      </c>
      <c r="E6" s="1591" t="s">
        <v>1021</v>
      </c>
      <c r="F6" s="1214">
        <v>8</v>
      </c>
      <c r="G6" s="2890" t="s">
        <v>76</v>
      </c>
      <c r="H6" s="1560" t="s">
        <v>738</v>
      </c>
      <c r="I6" s="1862">
        <f>[7]AĞLI!$K$32</f>
        <v>35184.239999999998</v>
      </c>
      <c r="J6" s="1862">
        <f>[7]AĞLI!$K$32</f>
        <v>35184.239999999998</v>
      </c>
      <c r="K6" s="1578">
        <v>35184.239999999998</v>
      </c>
      <c r="L6" s="2891">
        <f>I6-K6</f>
        <v>0</v>
      </c>
      <c r="M6" s="1559">
        <v>100</v>
      </c>
      <c r="N6" s="1559">
        <v>100</v>
      </c>
      <c r="O6" s="1214">
        <v>1</v>
      </c>
      <c r="P6" s="1214"/>
      <c r="Q6" s="1214"/>
      <c r="R6" s="1214"/>
      <c r="S6" s="1592"/>
      <c r="T6" s="1322" t="s">
        <v>679</v>
      </c>
    </row>
    <row r="7" spans="1:20" s="26" customFormat="1" ht="21.95" customHeight="1">
      <c r="A7" s="2218" t="s">
        <v>180</v>
      </c>
      <c r="B7" s="2219" t="s">
        <v>181</v>
      </c>
      <c r="C7" s="2219" t="s">
        <v>210</v>
      </c>
      <c r="D7" s="2386" t="s">
        <v>1845</v>
      </c>
      <c r="E7" s="950" t="s">
        <v>1846</v>
      </c>
      <c r="F7" s="1222">
        <v>51</v>
      </c>
      <c r="G7" s="2598" t="s">
        <v>76</v>
      </c>
      <c r="H7" s="1264" t="s">
        <v>678</v>
      </c>
      <c r="I7" s="2428">
        <v>145399.25</v>
      </c>
      <c r="J7" s="2601">
        <v>145399.25</v>
      </c>
      <c r="K7" s="2600">
        <v>145399.25</v>
      </c>
      <c r="L7" s="2892">
        <f>I7-K7</f>
        <v>0</v>
      </c>
      <c r="M7" s="2212">
        <v>100</v>
      </c>
      <c r="N7" s="2212">
        <v>100</v>
      </c>
      <c r="O7" s="2212">
        <v>1</v>
      </c>
      <c r="P7" s="2212"/>
      <c r="Q7" s="2212"/>
      <c r="R7" s="2212"/>
      <c r="S7" s="2373"/>
      <c r="T7" s="2603"/>
    </row>
    <row r="8" spans="1:20" s="26" customFormat="1" ht="21.95" customHeight="1">
      <c r="A8" s="2218"/>
      <c r="B8" s="2219"/>
      <c r="C8" s="2219"/>
      <c r="D8" s="2386"/>
      <c r="E8" s="1267" t="s">
        <v>1847</v>
      </c>
      <c r="F8" s="1215">
        <v>42</v>
      </c>
      <c r="G8" s="2598"/>
      <c r="H8" s="1264" t="s">
        <v>678</v>
      </c>
      <c r="I8" s="2428"/>
      <c r="J8" s="2601"/>
      <c r="K8" s="2600"/>
      <c r="L8" s="2892"/>
      <c r="M8" s="2212"/>
      <c r="N8" s="2212"/>
      <c r="O8" s="2212"/>
      <c r="P8" s="2212"/>
      <c r="Q8" s="2212"/>
      <c r="R8" s="2212"/>
      <c r="S8" s="2373"/>
      <c r="T8" s="2603"/>
    </row>
    <row r="9" spans="1:20" s="26" customFormat="1" ht="21.95" customHeight="1">
      <c r="A9" s="2218"/>
      <c r="B9" s="2219"/>
      <c r="C9" s="2219"/>
      <c r="D9" s="2386"/>
      <c r="E9" s="950" t="s">
        <v>1848</v>
      </c>
      <c r="F9" s="1222">
        <v>56</v>
      </c>
      <c r="G9" s="2598"/>
      <c r="H9" s="1264" t="s">
        <v>678</v>
      </c>
      <c r="I9" s="2428"/>
      <c r="J9" s="2601"/>
      <c r="K9" s="2600"/>
      <c r="L9" s="2892"/>
      <c r="M9" s="2212"/>
      <c r="N9" s="2212"/>
      <c r="O9" s="2212"/>
      <c r="P9" s="2212"/>
      <c r="Q9" s="2212"/>
      <c r="R9" s="2212"/>
      <c r="S9" s="2373"/>
      <c r="T9" s="2603"/>
    </row>
    <row r="10" spans="1:20" s="26" customFormat="1" ht="21.95" customHeight="1">
      <c r="A10" s="2218"/>
      <c r="B10" s="2219"/>
      <c r="C10" s="2219"/>
      <c r="D10" s="2386"/>
      <c r="E10" s="1267" t="s">
        <v>1349</v>
      </c>
      <c r="F10" s="1215">
        <v>8</v>
      </c>
      <c r="G10" s="2598"/>
      <c r="H10" s="1968" t="s">
        <v>738</v>
      </c>
      <c r="I10" s="2428"/>
      <c r="J10" s="2601"/>
      <c r="K10" s="2600"/>
      <c r="L10" s="2892"/>
      <c r="M10" s="2212"/>
      <c r="N10" s="2212"/>
      <c r="O10" s="2212"/>
      <c r="P10" s="2212"/>
      <c r="Q10" s="2212"/>
      <c r="R10" s="2212"/>
      <c r="S10" s="2373"/>
      <c r="T10" s="2603"/>
    </row>
    <row r="11" spans="1:20" s="26" customFormat="1" ht="21.95" customHeight="1">
      <c r="A11" s="2218"/>
      <c r="B11" s="2219"/>
      <c r="C11" s="2219"/>
      <c r="D11" s="2386"/>
      <c r="E11" s="1267" t="s">
        <v>1350</v>
      </c>
      <c r="F11" s="1215">
        <v>13</v>
      </c>
      <c r="G11" s="2598"/>
      <c r="H11" s="1264" t="s">
        <v>678</v>
      </c>
      <c r="I11" s="2428"/>
      <c r="J11" s="2601"/>
      <c r="K11" s="2600"/>
      <c r="L11" s="2892"/>
      <c r="M11" s="2212"/>
      <c r="N11" s="2212"/>
      <c r="O11" s="2212"/>
      <c r="P11" s="2212"/>
      <c r="Q11" s="2212"/>
      <c r="R11" s="2212"/>
      <c r="S11" s="2373"/>
      <c r="T11" s="2603"/>
    </row>
    <row r="12" spans="1:20" s="26" customFormat="1" ht="21.95" customHeight="1">
      <c r="A12" s="2218"/>
      <c r="B12" s="2219"/>
      <c r="C12" s="2219"/>
      <c r="D12" s="2386"/>
      <c r="E12" s="1267" t="s">
        <v>1112</v>
      </c>
      <c r="F12" s="1215">
        <v>16</v>
      </c>
      <c r="G12" s="2598"/>
      <c r="H12" s="1264" t="s">
        <v>678</v>
      </c>
      <c r="I12" s="2428"/>
      <c r="J12" s="2601"/>
      <c r="K12" s="2600"/>
      <c r="L12" s="2892"/>
      <c r="M12" s="2212"/>
      <c r="N12" s="2212"/>
      <c r="O12" s="2212"/>
      <c r="P12" s="2212"/>
      <c r="Q12" s="2212"/>
      <c r="R12" s="2212"/>
      <c r="S12" s="2373"/>
      <c r="T12" s="2603"/>
    </row>
    <row r="13" spans="1:20" s="26" customFormat="1" ht="21.95" customHeight="1">
      <c r="A13" s="2218"/>
      <c r="B13" s="2219"/>
      <c r="C13" s="2219"/>
      <c r="D13" s="2386"/>
      <c r="E13" s="950" t="s">
        <v>1849</v>
      </c>
      <c r="F13" s="1220">
        <v>65</v>
      </c>
      <c r="G13" s="2598"/>
      <c r="H13" s="1264" t="s">
        <v>678</v>
      </c>
      <c r="I13" s="2428"/>
      <c r="J13" s="2601"/>
      <c r="K13" s="2600"/>
      <c r="L13" s="2892"/>
      <c r="M13" s="2212"/>
      <c r="N13" s="2212"/>
      <c r="O13" s="2212"/>
      <c r="P13" s="2212"/>
      <c r="Q13" s="2212"/>
      <c r="R13" s="2212"/>
      <c r="S13" s="2373"/>
      <c r="T13" s="2603"/>
    </row>
    <row r="14" spans="1:20" s="26" customFormat="1" ht="21.95" customHeight="1">
      <c r="A14" s="2218"/>
      <c r="B14" s="2219"/>
      <c r="C14" s="2219"/>
      <c r="D14" s="2386"/>
      <c r="E14" s="1267" t="s">
        <v>1352</v>
      </c>
      <c r="F14" s="1221">
        <v>19</v>
      </c>
      <c r="G14" s="2598"/>
      <c r="H14" s="1264" t="s">
        <v>678</v>
      </c>
      <c r="I14" s="2428"/>
      <c r="J14" s="2601"/>
      <c r="K14" s="2600"/>
      <c r="L14" s="2892"/>
      <c r="M14" s="2212"/>
      <c r="N14" s="2212"/>
      <c r="O14" s="2212"/>
      <c r="P14" s="2212"/>
      <c r="Q14" s="2212"/>
      <c r="R14" s="2212"/>
      <c r="S14" s="2373"/>
      <c r="T14" s="2603"/>
    </row>
    <row r="15" spans="1:20" s="26" customFormat="1" ht="21.95" customHeight="1">
      <c r="A15" s="2218"/>
      <c r="B15" s="2219"/>
      <c r="C15" s="2219"/>
      <c r="D15" s="2386"/>
      <c r="E15" s="1267" t="s">
        <v>1353</v>
      </c>
      <c r="F15" s="1221">
        <v>23</v>
      </c>
      <c r="G15" s="2598"/>
      <c r="H15" s="1264" t="s">
        <v>678</v>
      </c>
      <c r="I15" s="2428"/>
      <c r="J15" s="2601"/>
      <c r="K15" s="2600"/>
      <c r="L15" s="2892"/>
      <c r="M15" s="2212"/>
      <c r="N15" s="2212"/>
      <c r="O15" s="2212"/>
      <c r="P15" s="2212"/>
      <c r="Q15" s="2212"/>
      <c r="R15" s="2212"/>
      <c r="S15" s="2373"/>
      <c r="T15" s="2603"/>
    </row>
    <row r="16" spans="1:20" s="26" customFormat="1" ht="21.95" customHeight="1">
      <c r="A16" s="2218"/>
      <c r="B16" s="2219"/>
      <c r="C16" s="2219"/>
      <c r="D16" s="2386"/>
      <c r="E16" s="1267" t="s">
        <v>1354</v>
      </c>
      <c r="F16" s="1221">
        <v>44</v>
      </c>
      <c r="G16" s="2598"/>
      <c r="H16" s="1264" t="s">
        <v>678</v>
      </c>
      <c r="I16" s="2428"/>
      <c r="J16" s="2601"/>
      <c r="K16" s="2600"/>
      <c r="L16" s="2892"/>
      <c r="M16" s="2212"/>
      <c r="N16" s="2212"/>
      <c r="O16" s="2212"/>
      <c r="P16" s="2212"/>
      <c r="Q16" s="2212"/>
      <c r="R16" s="2212"/>
      <c r="S16" s="2373"/>
      <c r="T16" s="2603"/>
    </row>
    <row r="17" spans="1:20" s="26" customFormat="1" ht="21.95" customHeight="1">
      <c r="A17" s="2218"/>
      <c r="B17" s="2219"/>
      <c r="C17" s="2219"/>
      <c r="D17" s="2386"/>
      <c r="E17" s="950" t="s">
        <v>1850</v>
      </c>
      <c r="F17" s="1220">
        <v>68</v>
      </c>
      <c r="G17" s="2598"/>
      <c r="H17" s="1264" t="s">
        <v>678</v>
      </c>
      <c r="I17" s="2428"/>
      <c r="J17" s="2601"/>
      <c r="K17" s="2600"/>
      <c r="L17" s="2892"/>
      <c r="M17" s="2212"/>
      <c r="N17" s="2212"/>
      <c r="O17" s="2212"/>
      <c r="P17" s="2212"/>
      <c r="Q17" s="2212"/>
      <c r="R17" s="2212"/>
      <c r="S17" s="2373"/>
      <c r="T17" s="2603"/>
    </row>
    <row r="18" spans="1:20" s="26" customFormat="1" ht="21.95" customHeight="1">
      <c r="A18" s="2218"/>
      <c r="B18" s="2219"/>
      <c r="C18" s="2219"/>
      <c r="D18" s="2386"/>
      <c r="E18" s="950" t="s">
        <v>1851</v>
      </c>
      <c r="F18" s="1220">
        <v>85</v>
      </c>
      <c r="G18" s="2598"/>
      <c r="H18" s="1264" t="s">
        <v>678</v>
      </c>
      <c r="I18" s="2428"/>
      <c r="J18" s="2601"/>
      <c r="K18" s="2600"/>
      <c r="L18" s="2892"/>
      <c r="M18" s="2212"/>
      <c r="N18" s="2212"/>
      <c r="O18" s="2212"/>
      <c r="P18" s="2212"/>
      <c r="Q18" s="2212"/>
      <c r="R18" s="2212"/>
      <c r="S18" s="2373"/>
      <c r="T18" s="2603"/>
    </row>
    <row r="19" spans="1:20" s="26" customFormat="1" ht="21.95" customHeight="1">
      <c r="A19" s="2218"/>
      <c r="B19" s="2219"/>
      <c r="C19" s="2219"/>
      <c r="D19" s="2386"/>
      <c r="E19" s="950" t="s">
        <v>1852</v>
      </c>
      <c r="F19" s="1220">
        <v>20</v>
      </c>
      <c r="G19" s="2598"/>
      <c r="H19" s="1264" t="s">
        <v>678</v>
      </c>
      <c r="I19" s="2428"/>
      <c r="J19" s="2601"/>
      <c r="K19" s="2600"/>
      <c r="L19" s="2892"/>
      <c r="M19" s="2212"/>
      <c r="N19" s="2212"/>
      <c r="O19" s="2212"/>
      <c r="P19" s="2212"/>
      <c r="Q19" s="2212"/>
      <c r="R19" s="2212"/>
      <c r="S19" s="2373"/>
      <c r="T19" s="2603"/>
    </row>
    <row r="20" spans="1:20" s="26" customFormat="1" ht="21.95" customHeight="1">
      <c r="A20" s="2218"/>
      <c r="B20" s="2219"/>
      <c r="C20" s="2219"/>
      <c r="D20" s="2386"/>
      <c r="E20" s="1267" t="s">
        <v>1358</v>
      </c>
      <c r="F20" s="1221">
        <v>13</v>
      </c>
      <c r="G20" s="2598"/>
      <c r="H20" s="1264" t="s">
        <v>678</v>
      </c>
      <c r="I20" s="2428"/>
      <c r="J20" s="2601"/>
      <c r="K20" s="2600"/>
      <c r="L20" s="2892"/>
      <c r="M20" s="2212"/>
      <c r="N20" s="2212"/>
      <c r="O20" s="2212"/>
      <c r="P20" s="2212"/>
      <c r="Q20" s="2212"/>
      <c r="R20" s="2212"/>
      <c r="S20" s="2373"/>
      <c r="T20" s="2603"/>
    </row>
    <row r="21" spans="1:20" s="26" customFormat="1" ht="21.95" customHeight="1">
      <c r="A21" s="2218"/>
      <c r="B21" s="2219"/>
      <c r="C21" s="2219"/>
      <c r="D21" s="2386"/>
      <c r="E21" s="950" t="s">
        <v>1853</v>
      </c>
      <c r="F21" s="1220">
        <v>54</v>
      </c>
      <c r="G21" s="2598"/>
      <c r="H21" s="1264" t="s">
        <v>678</v>
      </c>
      <c r="I21" s="2428"/>
      <c r="J21" s="2601"/>
      <c r="K21" s="2600"/>
      <c r="L21" s="2892"/>
      <c r="M21" s="2212"/>
      <c r="N21" s="2212"/>
      <c r="O21" s="2212"/>
      <c r="P21" s="2212"/>
      <c r="Q21" s="2212"/>
      <c r="R21" s="2212"/>
      <c r="S21" s="2373"/>
      <c r="T21" s="2603"/>
    </row>
    <row r="22" spans="1:20" s="26" customFormat="1" ht="21.95" customHeight="1">
      <c r="A22" s="2218"/>
      <c r="B22" s="2219"/>
      <c r="C22" s="2219"/>
      <c r="D22" s="2386"/>
      <c r="E22" s="1267" t="s">
        <v>1360</v>
      </c>
      <c r="F22" s="1221">
        <v>43</v>
      </c>
      <c r="G22" s="2598"/>
      <c r="H22" s="1264" t="s">
        <v>678</v>
      </c>
      <c r="I22" s="2428"/>
      <c r="J22" s="2601"/>
      <c r="K22" s="2600"/>
      <c r="L22" s="2892"/>
      <c r="M22" s="2212"/>
      <c r="N22" s="2212"/>
      <c r="O22" s="2212"/>
      <c r="P22" s="2212"/>
      <c r="Q22" s="2212"/>
      <c r="R22" s="2212"/>
      <c r="S22" s="2373"/>
      <c r="T22" s="2603"/>
    </row>
    <row r="23" spans="1:20" s="26" customFormat="1" ht="21.95" customHeight="1">
      <c r="A23" s="2218"/>
      <c r="B23" s="2219"/>
      <c r="C23" s="2219"/>
      <c r="D23" s="2386"/>
      <c r="E23" s="950" t="s">
        <v>1854</v>
      </c>
      <c r="F23" s="1220">
        <v>42</v>
      </c>
      <c r="G23" s="2598"/>
      <c r="H23" s="1264" t="s">
        <v>678</v>
      </c>
      <c r="I23" s="2428"/>
      <c r="J23" s="2601"/>
      <c r="K23" s="2600"/>
      <c r="L23" s="2892"/>
      <c r="M23" s="2212"/>
      <c r="N23" s="2212"/>
      <c r="O23" s="2212"/>
      <c r="P23" s="2212"/>
      <c r="Q23" s="2212"/>
      <c r="R23" s="2212"/>
      <c r="S23" s="2373"/>
      <c r="T23" s="2603"/>
    </row>
    <row r="24" spans="1:20" s="26" customFormat="1" ht="21.95" customHeight="1">
      <c r="A24" s="1875" t="s">
        <v>9</v>
      </c>
      <c r="B24" s="1883" t="s">
        <v>181</v>
      </c>
      <c r="C24" s="1883" t="s">
        <v>339</v>
      </c>
      <c r="D24" s="1905" t="s">
        <v>1855</v>
      </c>
      <c r="E24" s="1068" t="s">
        <v>1856</v>
      </c>
      <c r="F24" s="1044">
        <v>44</v>
      </c>
      <c r="G24" s="1264" t="s">
        <v>77</v>
      </c>
      <c r="H24" s="1878" t="s">
        <v>678</v>
      </c>
      <c r="I24" s="1863">
        <v>61371</v>
      </c>
      <c r="J24" s="1863">
        <v>61371</v>
      </c>
      <c r="K24" s="1960">
        <v>61371</v>
      </c>
      <c r="L24" s="792">
        <f t="shared" ref="L24:L29" si="0">I24-K24</f>
        <v>0</v>
      </c>
      <c r="M24" s="1885">
        <v>100</v>
      </c>
      <c r="N24" s="1885">
        <v>100</v>
      </c>
      <c r="O24" s="1885">
        <v>1</v>
      </c>
      <c r="P24" s="1885"/>
      <c r="Q24" s="1885"/>
      <c r="R24" s="1885"/>
      <c r="S24" s="1885"/>
      <c r="T24" s="319"/>
    </row>
    <row r="25" spans="1:20" s="26" customFormat="1" ht="21.95" customHeight="1">
      <c r="A25" s="2218" t="s">
        <v>180</v>
      </c>
      <c r="B25" s="2219" t="s">
        <v>181</v>
      </c>
      <c r="C25" s="2219" t="s">
        <v>349</v>
      </c>
      <c r="D25" s="2391" t="s">
        <v>1857</v>
      </c>
      <c r="E25" s="1593" t="s">
        <v>1858</v>
      </c>
      <c r="F25" s="1594">
        <v>51</v>
      </c>
      <c r="G25" s="2231" t="s">
        <v>77</v>
      </c>
      <c r="H25" s="1264" t="s">
        <v>678</v>
      </c>
      <c r="I25" s="2376">
        <v>25000</v>
      </c>
      <c r="J25" s="2232">
        <v>25000</v>
      </c>
      <c r="K25" s="2602">
        <v>25000</v>
      </c>
      <c r="L25" s="2893">
        <f t="shared" si="0"/>
        <v>0</v>
      </c>
      <c r="M25" s="2212">
        <v>100</v>
      </c>
      <c r="N25" s="2212">
        <v>100</v>
      </c>
      <c r="O25" s="2212">
        <v>1</v>
      </c>
      <c r="P25" s="2212"/>
      <c r="Q25" s="2212" t="s">
        <v>51</v>
      </c>
      <c r="R25" s="2212"/>
      <c r="S25" s="2212" t="s">
        <v>51</v>
      </c>
      <c r="T25" s="2420"/>
    </row>
    <row r="26" spans="1:20" s="26" customFormat="1" ht="21.95" customHeight="1">
      <c r="A26" s="2218"/>
      <c r="B26" s="2219"/>
      <c r="C26" s="2219"/>
      <c r="D26" s="2386"/>
      <c r="E26" s="1267" t="s">
        <v>1859</v>
      </c>
      <c r="F26" s="1273">
        <v>38</v>
      </c>
      <c r="G26" s="2231"/>
      <c r="H26" s="1264" t="s">
        <v>678</v>
      </c>
      <c r="I26" s="2376"/>
      <c r="J26" s="2232"/>
      <c r="K26" s="2602"/>
      <c r="L26" s="2893">
        <f t="shared" si="0"/>
        <v>0</v>
      </c>
      <c r="M26" s="2212"/>
      <c r="N26" s="2212"/>
      <c r="O26" s="2212"/>
      <c r="P26" s="2212"/>
      <c r="Q26" s="2212"/>
      <c r="R26" s="2212"/>
      <c r="S26" s="2212"/>
      <c r="T26" s="2420"/>
    </row>
    <row r="27" spans="1:20" s="26" customFormat="1" ht="21.95" customHeight="1">
      <c r="A27" s="1911" t="s">
        <v>180</v>
      </c>
      <c r="B27" s="1266" t="s">
        <v>181</v>
      </c>
      <c r="C27" s="1266" t="s">
        <v>401</v>
      </c>
      <c r="D27" s="1267" t="s">
        <v>1860</v>
      </c>
      <c r="E27" s="1595" t="s">
        <v>1861</v>
      </c>
      <c r="F27" s="1220">
        <v>55</v>
      </c>
      <c r="G27" s="1264" t="s">
        <v>77</v>
      </c>
      <c r="H27" s="1264" t="s">
        <v>678</v>
      </c>
      <c r="I27" s="1265">
        <v>15459.97</v>
      </c>
      <c r="J27" s="1265">
        <v>15459.97</v>
      </c>
      <c r="K27" s="1964">
        <v>15459.97</v>
      </c>
      <c r="L27" s="2894">
        <f t="shared" si="0"/>
        <v>0</v>
      </c>
      <c r="M27" s="1268">
        <v>100</v>
      </c>
      <c r="N27" s="1273">
        <v>100</v>
      </c>
      <c r="O27" s="1268">
        <v>1</v>
      </c>
      <c r="P27" s="1268"/>
      <c r="Q27" s="1268"/>
      <c r="R27" s="1268"/>
      <c r="S27" s="1268"/>
      <c r="T27" s="1963"/>
    </row>
    <row r="28" spans="1:20" s="26" customFormat="1" ht="21.95" customHeight="1">
      <c r="A28" s="1911" t="s">
        <v>180</v>
      </c>
      <c r="B28" s="1266" t="s">
        <v>181</v>
      </c>
      <c r="C28" s="1266" t="s">
        <v>401</v>
      </c>
      <c r="D28" s="1267" t="s">
        <v>1862</v>
      </c>
      <c r="E28" s="1550" t="s">
        <v>1863</v>
      </c>
      <c r="F28" s="1221">
        <v>31</v>
      </c>
      <c r="G28" s="1264" t="s">
        <v>77</v>
      </c>
      <c r="H28" s="1264" t="s">
        <v>678</v>
      </c>
      <c r="I28" s="1265">
        <v>16740.27</v>
      </c>
      <c r="J28" s="1265">
        <v>16740.27</v>
      </c>
      <c r="K28" s="1964">
        <v>16740.27</v>
      </c>
      <c r="L28" s="2894">
        <f t="shared" si="0"/>
        <v>0</v>
      </c>
      <c r="M28" s="1273">
        <v>100</v>
      </c>
      <c r="N28" s="1556">
        <v>100</v>
      </c>
      <c r="O28" s="1268">
        <v>1</v>
      </c>
      <c r="P28" s="1268"/>
      <c r="Q28" s="1268"/>
      <c r="R28" s="1268"/>
      <c r="S28" s="1268"/>
      <c r="T28" s="1963"/>
    </row>
    <row r="29" spans="1:20" s="26" customFormat="1" ht="21.95" customHeight="1">
      <c r="A29" s="2389" t="s">
        <v>180</v>
      </c>
      <c r="B29" s="2604" t="s">
        <v>181</v>
      </c>
      <c r="C29" s="2604" t="s">
        <v>401</v>
      </c>
      <c r="D29" s="2599" t="s">
        <v>1864</v>
      </c>
      <c r="E29" s="1595" t="s">
        <v>1864</v>
      </c>
      <c r="F29" s="949">
        <v>122</v>
      </c>
      <c r="G29" s="2231" t="s">
        <v>77</v>
      </c>
      <c r="H29" s="1264" t="s">
        <v>678</v>
      </c>
      <c r="I29" s="2428">
        <v>49974.99</v>
      </c>
      <c r="J29" s="2428">
        <v>49974.99</v>
      </c>
      <c r="K29" s="2605">
        <v>49974.99</v>
      </c>
      <c r="L29" s="2895">
        <f t="shared" si="0"/>
        <v>0</v>
      </c>
      <c r="M29" s="2610">
        <v>100</v>
      </c>
      <c r="N29" s="2610">
        <v>100</v>
      </c>
      <c r="O29" s="2373">
        <v>1</v>
      </c>
      <c r="P29" s="2373"/>
      <c r="Q29" s="2373"/>
      <c r="R29" s="2373"/>
      <c r="S29" s="2373"/>
      <c r="T29" s="2606"/>
    </row>
    <row r="30" spans="1:20" s="26" customFormat="1" ht="21.95" customHeight="1">
      <c r="A30" s="2389"/>
      <c r="B30" s="2604"/>
      <c r="C30" s="2604"/>
      <c r="D30" s="2599"/>
      <c r="E30" s="1550" t="s">
        <v>1865</v>
      </c>
      <c r="F30" s="1268">
        <v>34</v>
      </c>
      <c r="G30" s="2231"/>
      <c r="H30" s="1264" t="s">
        <v>678</v>
      </c>
      <c r="I30" s="2428"/>
      <c r="J30" s="2428"/>
      <c r="K30" s="2605"/>
      <c r="L30" s="2895"/>
      <c r="M30" s="2610"/>
      <c r="N30" s="2610"/>
      <c r="O30" s="2373"/>
      <c r="P30" s="2373"/>
      <c r="Q30" s="2373"/>
      <c r="R30" s="2373"/>
      <c r="S30" s="2373"/>
      <c r="T30" s="2606"/>
    </row>
    <row r="31" spans="1:20" s="26" customFormat="1" ht="21.95" customHeight="1">
      <c r="A31" s="1911" t="s">
        <v>180</v>
      </c>
      <c r="B31" s="1266" t="s">
        <v>181</v>
      </c>
      <c r="C31" s="1266" t="s">
        <v>401</v>
      </c>
      <c r="D31" s="1550" t="s">
        <v>1866</v>
      </c>
      <c r="E31" s="1550" t="s">
        <v>1867</v>
      </c>
      <c r="F31" s="1268">
        <v>25</v>
      </c>
      <c r="G31" s="1968" t="s">
        <v>76</v>
      </c>
      <c r="H31" s="1968" t="s">
        <v>738</v>
      </c>
      <c r="I31" s="1265">
        <v>34000.050000000003</v>
      </c>
      <c r="J31" s="1265">
        <v>34000.050000000003</v>
      </c>
      <c r="K31" s="1964">
        <v>34000.050000000003</v>
      </c>
      <c r="L31" s="2894">
        <f t="shared" ref="L31:L36" si="1">I31-K31</f>
        <v>0</v>
      </c>
      <c r="M31" s="1273">
        <v>100</v>
      </c>
      <c r="N31" s="1273">
        <v>100</v>
      </c>
      <c r="O31" s="1268">
        <v>1</v>
      </c>
      <c r="P31" s="1268"/>
      <c r="Q31" s="1268"/>
      <c r="R31" s="1268"/>
      <c r="S31" s="1268"/>
      <c r="T31" s="1963"/>
    </row>
    <row r="32" spans="1:20" s="26" customFormat="1" ht="21.95" customHeight="1">
      <c r="A32" s="2389" t="s">
        <v>180</v>
      </c>
      <c r="B32" s="2390" t="s">
        <v>181</v>
      </c>
      <c r="C32" s="2390" t="s">
        <v>432</v>
      </c>
      <c r="D32" s="2391" t="s">
        <v>441</v>
      </c>
      <c r="E32" s="950" t="s">
        <v>1868</v>
      </c>
      <c r="F32" s="949">
        <v>56</v>
      </c>
      <c r="G32" s="2231" t="s">
        <v>77</v>
      </c>
      <c r="H32" s="1264" t="s">
        <v>678</v>
      </c>
      <c r="I32" s="2376">
        <v>40000</v>
      </c>
      <c r="J32" s="2376">
        <v>40000</v>
      </c>
      <c r="K32" s="2607">
        <v>40000</v>
      </c>
      <c r="L32" s="2896">
        <f t="shared" si="1"/>
        <v>0</v>
      </c>
      <c r="M32" s="2373">
        <v>100</v>
      </c>
      <c r="N32" s="2373">
        <v>100</v>
      </c>
      <c r="O32" s="2373">
        <v>1</v>
      </c>
      <c r="P32" s="2373"/>
      <c r="Q32" s="2373"/>
      <c r="R32" s="2373"/>
      <c r="S32" s="2373"/>
      <c r="T32" s="2377"/>
    </row>
    <row r="33" spans="1:20" s="26" customFormat="1" ht="21.95" customHeight="1">
      <c r="A33" s="2389"/>
      <c r="B33" s="2390"/>
      <c r="C33" s="2390"/>
      <c r="D33" s="2391"/>
      <c r="E33" s="1267" t="s">
        <v>1869</v>
      </c>
      <c r="F33" s="1204">
        <v>9</v>
      </c>
      <c r="G33" s="2231"/>
      <c r="H33" s="1264" t="s">
        <v>678</v>
      </c>
      <c r="I33" s="2376"/>
      <c r="J33" s="2376"/>
      <c r="K33" s="2607"/>
      <c r="L33" s="2896">
        <f t="shared" si="1"/>
        <v>0</v>
      </c>
      <c r="M33" s="2373"/>
      <c r="N33" s="2373"/>
      <c r="O33" s="2373"/>
      <c r="P33" s="2373"/>
      <c r="Q33" s="2373"/>
      <c r="R33" s="2373"/>
      <c r="S33" s="2373"/>
      <c r="T33" s="2377"/>
    </row>
    <row r="34" spans="1:20" s="26" customFormat="1" ht="21.95" customHeight="1">
      <c r="A34" s="2389"/>
      <c r="B34" s="2390"/>
      <c r="C34" s="2390"/>
      <c r="D34" s="2391"/>
      <c r="E34" s="1267" t="s">
        <v>1870</v>
      </c>
      <c r="F34" s="1273">
        <v>34</v>
      </c>
      <c r="G34" s="2231"/>
      <c r="H34" s="1264" t="s">
        <v>678</v>
      </c>
      <c r="I34" s="2376"/>
      <c r="J34" s="2376"/>
      <c r="K34" s="2607"/>
      <c r="L34" s="2896">
        <f t="shared" si="1"/>
        <v>0</v>
      </c>
      <c r="M34" s="2373"/>
      <c r="N34" s="2373"/>
      <c r="O34" s="2373"/>
      <c r="P34" s="2373"/>
      <c r="Q34" s="2373"/>
      <c r="R34" s="2373"/>
      <c r="S34" s="2373"/>
      <c r="T34" s="2377"/>
    </row>
    <row r="35" spans="1:20" s="26" customFormat="1" ht="28.5" customHeight="1">
      <c r="A35" s="1856" t="s">
        <v>180</v>
      </c>
      <c r="B35" s="1857" t="s">
        <v>181</v>
      </c>
      <c r="C35" s="1857" t="s">
        <v>476</v>
      </c>
      <c r="D35" s="1905" t="s">
        <v>1871</v>
      </c>
      <c r="E35" s="1224" t="s">
        <v>1872</v>
      </c>
      <c r="F35" s="1235">
        <v>37</v>
      </c>
      <c r="G35" s="1596" t="s">
        <v>76</v>
      </c>
      <c r="H35" s="998" t="s">
        <v>1873</v>
      </c>
      <c r="I35" s="1969">
        <v>50000</v>
      </c>
      <c r="J35" s="1970">
        <v>50000</v>
      </c>
      <c r="K35" s="1973">
        <v>50000</v>
      </c>
      <c r="L35" s="1974">
        <f t="shared" si="1"/>
        <v>0</v>
      </c>
      <c r="M35" s="1950">
        <v>100</v>
      </c>
      <c r="N35" s="1951">
        <v>100</v>
      </c>
      <c r="O35" s="1870">
        <v>1</v>
      </c>
      <c r="P35" s="1870"/>
      <c r="Q35" s="1870"/>
      <c r="R35" s="1870"/>
      <c r="S35" s="1870"/>
      <c r="T35" s="1949"/>
    </row>
    <row r="36" spans="1:20" s="26" customFormat="1" ht="21.95" customHeight="1">
      <c r="A36" s="2209" t="s">
        <v>180</v>
      </c>
      <c r="B36" s="2266" t="s">
        <v>181</v>
      </c>
      <c r="C36" s="2266" t="s">
        <v>476</v>
      </c>
      <c r="D36" s="2594" t="s">
        <v>1874</v>
      </c>
      <c r="E36" s="1224" t="s">
        <v>1875</v>
      </c>
      <c r="F36" s="1235">
        <v>191</v>
      </c>
      <c r="G36" s="2247" t="s">
        <v>77</v>
      </c>
      <c r="H36" s="2247" t="s">
        <v>678</v>
      </c>
      <c r="I36" s="2596">
        <v>50000</v>
      </c>
      <c r="J36" s="2597">
        <v>158120</v>
      </c>
      <c r="K36" s="2592">
        <v>50000</v>
      </c>
      <c r="L36" s="2593">
        <f t="shared" si="1"/>
        <v>0</v>
      </c>
      <c r="M36" s="2402">
        <v>100</v>
      </c>
      <c r="N36" s="2251">
        <v>100</v>
      </c>
      <c r="O36" s="2253">
        <v>1</v>
      </c>
      <c r="P36" s="2253"/>
      <c r="Q36" s="2253"/>
      <c r="R36" s="2253"/>
      <c r="S36" s="2253"/>
      <c r="T36" s="2590" t="s">
        <v>1876</v>
      </c>
    </row>
    <row r="37" spans="1:20" s="26" customFormat="1" ht="21.95" customHeight="1">
      <c r="A37" s="2209"/>
      <c r="B37" s="2266"/>
      <c r="C37" s="2266"/>
      <c r="D37" s="2595"/>
      <c r="E37" s="2591" t="s">
        <v>1877</v>
      </c>
      <c r="F37" s="2402">
        <v>19</v>
      </c>
      <c r="G37" s="2247"/>
      <c r="H37" s="2247"/>
      <c r="I37" s="2596"/>
      <c r="J37" s="2597"/>
      <c r="K37" s="2592"/>
      <c r="L37" s="2593"/>
      <c r="M37" s="2402"/>
      <c r="N37" s="2251"/>
      <c r="O37" s="2253"/>
      <c r="P37" s="2253"/>
      <c r="Q37" s="2253"/>
      <c r="R37" s="2253"/>
      <c r="S37" s="2253"/>
      <c r="T37" s="2590"/>
    </row>
    <row r="38" spans="1:20" s="26" customFormat="1" ht="14.25" customHeight="1">
      <c r="A38" s="2209"/>
      <c r="B38" s="2266"/>
      <c r="C38" s="2266"/>
      <c r="D38" s="2595"/>
      <c r="E38" s="2591"/>
      <c r="F38" s="2402"/>
      <c r="G38" s="2247"/>
      <c r="H38" s="2247"/>
      <c r="I38" s="2596"/>
      <c r="J38" s="2597"/>
      <c r="K38" s="2592"/>
      <c r="L38" s="2593"/>
      <c r="M38" s="2402"/>
      <c r="N38" s="2251"/>
      <c r="O38" s="2253"/>
      <c r="P38" s="2253"/>
      <c r="Q38" s="2253"/>
      <c r="R38" s="2253"/>
      <c r="S38" s="2253"/>
      <c r="T38" s="2590"/>
    </row>
    <row r="39" spans="1:20" s="26" customFormat="1" ht="24.75" customHeight="1">
      <c r="A39" s="1852" t="s">
        <v>180</v>
      </c>
      <c r="B39" s="1854" t="s">
        <v>181</v>
      </c>
      <c r="C39" s="1854" t="s">
        <v>533</v>
      </c>
      <c r="D39" s="1905" t="s">
        <v>1878</v>
      </c>
      <c r="E39" s="1854" t="s">
        <v>1879</v>
      </c>
      <c r="F39" s="793">
        <v>9</v>
      </c>
      <c r="G39" s="1878" t="s">
        <v>77</v>
      </c>
      <c r="H39" s="1878" t="s">
        <v>678</v>
      </c>
      <c r="I39" s="1863">
        <v>31536.3</v>
      </c>
      <c r="J39" s="1863">
        <v>31536.3</v>
      </c>
      <c r="K39" s="1960">
        <v>31536.3</v>
      </c>
      <c r="L39" s="1091">
        <f>I39-K39</f>
        <v>0</v>
      </c>
      <c r="M39" s="1847">
        <v>100</v>
      </c>
      <c r="N39" s="1847">
        <v>100</v>
      </c>
      <c r="O39" s="1847">
        <v>1</v>
      </c>
      <c r="P39" s="1847"/>
      <c r="Q39" s="1847"/>
      <c r="R39" s="1847"/>
      <c r="S39" s="1847"/>
      <c r="T39" s="1853" t="s">
        <v>1880</v>
      </c>
    </row>
    <row r="40" spans="1:20" s="26" customFormat="1" ht="21.95" customHeight="1">
      <c r="A40" s="2226" t="s">
        <v>180</v>
      </c>
      <c r="B40" s="2210" t="s">
        <v>181</v>
      </c>
      <c r="C40" s="2210" t="s">
        <v>533</v>
      </c>
      <c r="D40" s="2424" t="s">
        <v>1881</v>
      </c>
      <c r="E40" s="1205" t="s">
        <v>1882</v>
      </c>
      <c r="F40" s="1039">
        <v>101</v>
      </c>
      <c r="G40" s="2247" t="s">
        <v>77</v>
      </c>
      <c r="H40" s="1878" t="s">
        <v>678</v>
      </c>
      <c r="I40" s="2214">
        <v>22184.92</v>
      </c>
      <c r="J40" s="2214">
        <v>22184.92</v>
      </c>
      <c r="K40" s="2608">
        <v>22184.92</v>
      </c>
      <c r="L40" s="2897">
        <f>I40-K40</f>
        <v>0</v>
      </c>
      <c r="M40" s="2203">
        <v>100</v>
      </c>
      <c r="N40" s="2208">
        <f>K40/I40*100</f>
        <v>100</v>
      </c>
      <c r="O40" s="2203">
        <v>1</v>
      </c>
      <c r="P40" s="2203"/>
      <c r="Q40" s="2203"/>
      <c r="R40" s="2203"/>
      <c r="S40" s="2203"/>
      <c r="T40" s="2609" t="s">
        <v>1883</v>
      </c>
    </row>
    <row r="41" spans="1:20" s="26" customFormat="1" ht="31.5" customHeight="1">
      <c r="A41" s="2226"/>
      <c r="B41" s="2210"/>
      <c r="C41" s="2210"/>
      <c r="D41" s="2424"/>
      <c r="E41" s="1206" t="s">
        <v>1884</v>
      </c>
      <c r="F41" s="793">
        <v>32</v>
      </c>
      <c r="G41" s="2247"/>
      <c r="H41" s="1878" t="s">
        <v>678</v>
      </c>
      <c r="I41" s="2214"/>
      <c r="J41" s="2214"/>
      <c r="K41" s="2608"/>
      <c r="L41" s="2897"/>
      <c r="M41" s="2203"/>
      <c r="N41" s="2208"/>
      <c r="O41" s="2203"/>
      <c r="P41" s="2203"/>
      <c r="Q41" s="2203"/>
      <c r="R41" s="2203"/>
      <c r="S41" s="2203"/>
      <c r="T41" s="2609"/>
    </row>
    <row r="42" spans="1:20" s="26" customFormat="1" ht="27.75" customHeight="1">
      <c r="A42" s="2226" t="s">
        <v>180</v>
      </c>
      <c r="B42" s="2210" t="s">
        <v>181</v>
      </c>
      <c r="C42" s="2210" t="s">
        <v>533</v>
      </c>
      <c r="D42" s="2424" t="s">
        <v>1885</v>
      </c>
      <c r="E42" s="1205" t="s">
        <v>1886</v>
      </c>
      <c r="F42" s="1039">
        <v>44</v>
      </c>
      <c r="G42" s="2247" t="s">
        <v>77</v>
      </c>
      <c r="H42" s="1878" t="s">
        <v>678</v>
      </c>
      <c r="I42" s="2214">
        <v>38826.480000000003</v>
      </c>
      <c r="J42" s="2214">
        <v>38826.480000000003</v>
      </c>
      <c r="K42" s="2608">
        <v>38826.480000000003</v>
      </c>
      <c r="L42" s="2897">
        <f>I42-K42</f>
        <v>0</v>
      </c>
      <c r="M42" s="2203">
        <v>100</v>
      </c>
      <c r="N42" s="2208">
        <f>K42/I42*100</f>
        <v>100</v>
      </c>
      <c r="O42" s="2203">
        <v>1</v>
      </c>
      <c r="P42" s="2203"/>
      <c r="Q42" s="2203"/>
      <c r="R42" s="2203"/>
      <c r="S42" s="2203"/>
      <c r="T42" s="2609" t="s">
        <v>1883</v>
      </c>
    </row>
    <row r="43" spans="1:20" s="26" customFormat="1" ht="21.95" customHeight="1">
      <c r="A43" s="2226"/>
      <c r="B43" s="2210"/>
      <c r="C43" s="2210"/>
      <c r="D43" s="2246"/>
      <c r="E43" s="1206" t="s">
        <v>1519</v>
      </c>
      <c r="F43" s="793">
        <v>43</v>
      </c>
      <c r="G43" s="2247"/>
      <c r="H43" s="1878" t="s">
        <v>678</v>
      </c>
      <c r="I43" s="2214"/>
      <c r="J43" s="2214"/>
      <c r="K43" s="2608"/>
      <c r="L43" s="2897"/>
      <c r="M43" s="2203"/>
      <c r="N43" s="2208"/>
      <c r="O43" s="2203"/>
      <c r="P43" s="2203"/>
      <c r="Q43" s="2203"/>
      <c r="R43" s="2203"/>
      <c r="S43" s="2203"/>
      <c r="T43" s="2609"/>
    </row>
    <row r="44" spans="1:20" s="26" customFormat="1" ht="21.95" customHeight="1">
      <c r="A44" s="2226"/>
      <c r="B44" s="2210"/>
      <c r="C44" s="2210"/>
      <c r="D44" s="2246"/>
      <c r="E44" s="1206" t="s">
        <v>1887</v>
      </c>
      <c r="F44" s="793">
        <v>46</v>
      </c>
      <c r="G44" s="2247"/>
      <c r="H44" s="1878" t="s">
        <v>678</v>
      </c>
      <c r="I44" s="2214"/>
      <c r="J44" s="2214"/>
      <c r="K44" s="2608"/>
      <c r="L44" s="2897"/>
      <c r="M44" s="2203"/>
      <c r="N44" s="2208"/>
      <c r="O44" s="2203"/>
      <c r="P44" s="2203"/>
      <c r="Q44" s="2203"/>
      <c r="R44" s="2203"/>
      <c r="S44" s="2203"/>
      <c r="T44" s="2609"/>
    </row>
    <row r="45" spans="1:20" s="26" customFormat="1" ht="21.95" customHeight="1">
      <c r="A45" s="2226"/>
      <c r="B45" s="2210"/>
      <c r="C45" s="2210"/>
      <c r="D45" s="2246"/>
      <c r="E45" s="1206" t="s">
        <v>1888</v>
      </c>
      <c r="F45" s="793">
        <v>16</v>
      </c>
      <c r="G45" s="2247"/>
      <c r="H45" s="1878" t="s">
        <v>678</v>
      </c>
      <c r="I45" s="2214"/>
      <c r="J45" s="2214"/>
      <c r="K45" s="2608"/>
      <c r="L45" s="2897"/>
      <c r="M45" s="2203"/>
      <c r="N45" s="2208"/>
      <c r="O45" s="2203"/>
      <c r="P45" s="2203"/>
      <c r="Q45" s="2203"/>
      <c r="R45" s="2203"/>
      <c r="S45" s="2203"/>
      <c r="T45" s="2609"/>
    </row>
    <row r="46" spans="1:20" s="26" customFormat="1" ht="21.95" customHeight="1">
      <c r="A46" s="2226"/>
      <c r="B46" s="2210"/>
      <c r="C46" s="2210"/>
      <c r="D46" s="2246"/>
      <c r="E46" s="1206" t="s">
        <v>457</v>
      </c>
      <c r="F46" s="793">
        <v>19</v>
      </c>
      <c r="G46" s="2247"/>
      <c r="H46" s="1878" t="s">
        <v>678</v>
      </c>
      <c r="I46" s="2214"/>
      <c r="J46" s="2214"/>
      <c r="K46" s="2608"/>
      <c r="L46" s="2897"/>
      <c r="M46" s="2203"/>
      <c r="N46" s="2208"/>
      <c r="O46" s="2203"/>
      <c r="P46" s="2203"/>
      <c r="Q46" s="2203"/>
      <c r="R46" s="2203"/>
      <c r="S46" s="2203"/>
      <c r="T46" s="2609"/>
    </row>
    <row r="47" spans="1:20" s="26" customFormat="1" ht="21.95" customHeight="1">
      <c r="A47" s="1852" t="s">
        <v>180</v>
      </c>
      <c r="B47" s="1854" t="s">
        <v>181</v>
      </c>
      <c r="C47" s="1854" t="s">
        <v>533</v>
      </c>
      <c r="D47" s="1905" t="s">
        <v>539</v>
      </c>
      <c r="E47" s="1205" t="s">
        <v>1889</v>
      </c>
      <c r="F47" s="1039">
        <v>84</v>
      </c>
      <c r="G47" s="1878" t="s">
        <v>77</v>
      </c>
      <c r="H47" s="1878" t="s">
        <v>678</v>
      </c>
      <c r="I47" s="1863">
        <v>91504.87</v>
      </c>
      <c r="J47" s="1863">
        <v>91504.87</v>
      </c>
      <c r="K47" s="1960">
        <v>91504.87</v>
      </c>
      <c r="L47" s="1091">
        <f>I47-K47</f>
        <v>0</v>
      </c>
      <c r="M47" s="1847">
        <v>100</v>
      </c>
      <c r="N47" s="1846">
        <f>K47/I47*100</f>
        <v>100</v>
      </c>
      <c r="O47" s="1847">
        <v>1</v>
      </c>
      <c r="P47" s="1847"/>
      <c r="Q47" s="1847"/>
      <c r="R47" s="1847"/>
      <c r="S47" s="1847"/>
      <c r="T47" s="1853" t="s">
        <v>1883</v>
      </c>
    </row>
    <row r="48" spans="1:20" s="26" customFormat="1" ht="21.95" customHeight="1">
      <c r="A48" s="2226" t="s">
        <v>180</v>
      </c>
      <c r="B48" s="2210" t="s">
        <v>181</v>
      </c>
      <c r="C48" s="2210" t="s">
        <v>533</v>
      </c>
      <c r="D48" s="2424" t="s">
        <v>1532</v>
      </c>
      <c r="E48" s="1205" t="s">
        <v>1890</v>
      </c>
      <c r="F48" s="1039">
        <v>68</v>
      </c>
      <c r="G48" s="2247" t="s">
        <v>77</v>
      </c>
      <c r="H48" s="1878" t="s">
        <v>678</v>
      </c>
      <c r="I48" s="2214">
        <v>2203.77</v>
      </c>
      <c r="J48" s="2214">
        <v>2203.77</v>
      </c>
      <c r="K48" s="2608">
        <v>2203.77</v>
      </c>
      <c r="L48" s="2897">
        <f>I48-K48</f>
        <v>0</v>
      </c>
      <c r="M48" s="2203">
        <v>100</v>
      </c>
      <c r="N48" s="2208">
        <f>K48/I48*100</f>
        <v>100</v>
      </c>
      <c r="O48" s="2203">
        <v>1</v>
      </c>
      <c r="P48" s="2203"/>
      <c r="Q48" s="2203"/>
      <c r="R48" s="2203"/>
      <c r="S48" s="2203"/>
      <c r="T48" s="2609" t="s">
        <v>1891</v>
      </c>
    </row>
    <row r="49" spans="1:20" s="26" customFormat="1" ht="21.95" customHeight="1">
      <c r="A49" s="2226"/>
      <c r="B49" s="2210"/>
      <c r="C49" s="2210"/>
      <c r="D49" s="2424"/>
      <c r="E49" s="1206" t="s">
        <v>1533</v>
      </c>
      <c r="F49" s="793">
        <v>21</v>
      </c>
      <c r="G49" s="2247"/>
      <c r="H49" s="1878" t="s">
        <v>678</v>
      </c>
      <c r="I49" s="2214"/>
      <c r="J49" s="2214"/>
      <c r="K49" s="2608"/>
      <c r="L49" s="2897">
        <f>I49-K49</f>
        <v>0</v>
      </c>
      <c r="M49" s="2203"/>
      <c r="N49" s="2208"/>
      <c r="O49" s="2203"/>
      <c r="P49" s="2203"/>
      <c r="Q49" s="2203"/>
      <c r="R49" s="2203"/>
      <c r="S49" s="2203"/>
      <c r="T49" s="2609"/>
    </row>
    <row r="50" spans="1:20" s="26" customFormat="1" ht="21.95" customHeight="1">
      <c r="A50" s="2226" t="s">
        <v>180</v>
      </c>
      <c r="B50" s="2210" t="s">
        <v>181</v>
      </c>
      <c r="C50" s="2210" t="s">
        <v>533</v>
      </c>
      <c r="D50" s="2424" t="s">
        <v>545</v>
      </c>
      <c r="E50" s="1205" t="s">
        <v>1892</v>
      </c>
      <c r="F50" s="1039">
        <v>53</v>
      </c>
      <c r="G50" s="2247" t="s">
        <v>77</v>
      </c>
      <c r="H50" s="1878" t="s">
        <v>678</v>
      </c>
      <c r="I50" s="2214">
        <v>5714.5</v>
      </c>
      <c r="J50" s="2214">
        <v>5714.5</v>
      </c>
      <c r="K50" s="2608">
        <v>5714.5</v>
      </c>
      <c r="L50" s="2897">
        <f>I50-K50</f>
        <v>0</v>
      </c>
      <c r="M50" s="2203">
        <v>100</v>
      </c>
      <c r="N50" s="2208">
        <f>K50/I50*100</f>
        <v>100</v>
      </c>
      <c r="O50" s="2203">
        <v>1</v>
      </c>
      <c r="P50" s="2203"/>
      <c r="Q50" s="2203"/>
      <c r="R50" s="2203"/>
      <c r="S50" s="2203"/>
      <c r="T50" s="2609" t="s">
        <v>1891</v>
      </c>
    </row>
    <row r="51" spans="1:20" s="26" customFormat="1" ht="21.95" customHeight="1">
      <c r="A51" s="2226"/>
      <c r="B51" s="2210"/>
      <c r="C51" s="2210"/>
      <c r="D51" s="2424"/>
      <c r="E51" s="1206" t="s">
        <v>1541</v>
      </c>
      <c r="F51" s="793">
        <v>18</v>
      </c>
      <c r="G51" s="2247"/>
      <c r="H51" s="1878" t="s">
        <v>678</v>
      </c>
      <c r="I51" s="2214"/>
      <c r="J51" s="2214"/>
      <c r="K51" s="2608"/>
      <c r="L51" s="2897"/>
      <c r="M51" s="2203"/>
      <c r="N51" s="2208"/>
      <c r="O51" s="2203"/>
      <c r="P51" s="2203"/>
      <c r="Q51" s="2203"/>
      <c r="R51" s="2203"/>
      <c r="S51" s="2203"/>
      <c r="T51" s="2609"/>
    </row>
    <row r="52" spans="1:20" s="26" customFormat="1" ht="21.95" customHeight="1">
      <c r="A52" s="1911" t="s">
        <v>180</v>
      </c>
      <c r="B52" s="1912" t="s">
        <v>181</v>
      </c>
      <c r="C52" s="1912" t="s">
        <v>553</v>
      </c>
      <c r="D52" s="1905" t="s">
        <v>565</v>
      </c>
      <c r="E52" s="1224" t="s">
        <v>1893</v>
      </c>
      <c r="F52" s="1196">
        <v>57</v>
      </c>
      <c r="G52" s="1848" t="s">
        <v>77</v>
      </c>
      <c r="H52" s="1878" t="s">
        <v>678</v>
      </c>
      <c r="I52" s="1863">
        <v>16935</v>
      </c>
      <c r="J52" s="1863">
        <v>16935</v>
      </c>
      <c r="K52" s="1960">
        <v>16935</v>
      </c>
      <c r="L52" s="2898">
        <f>I52-K52</f>
        <v>0</v>
      </c>
      <c r="M52" s="1906">
        <v>100</v>
      </c>
      <c r="N52" s="1906">
        <v>100</v>
      </c>
      <c r="O52" s="1906">
        <v>1</v>
      </c>
      <c r="P52" s="1982"/>
      <c r="Q52" s="1982"/>
      <c r="R52" s="1982"/>
      <c r="S52" s="1982"/>
      <c r="T52" s="1907"/>
    </row>
    <row r="53" spans="1:20" s="26" customFormat="1" ht="21.95" customHeight="1">
      <c r="A53" s="1911" t="s">
        <v>180</v>
      </c>
      <c r="B53" s="1912" t="s">
        <v>181</v>
      </c>
      <c r="C53" s="1912" t="s">
        <v>553</v>
      </c>
      <c r="D53" s="1244" t="s">
        <v>564</v>
      </c>
      <c r="E53" s="1972" t="s">
        <v>1894</v>
      </c>
      <c r="F53" s="1906">
        <v>64</v>
      </c>
      <c r="G53" s="1878" t="s">
        <v>77</v>
      </c>
      <c r="H53" s="1878" t="s">
        <v>678</v>
      </c>
      <c r="I53" s="1969">
        <v>11687</v>
      </c>
      <c r="J53" s="1942">
        <v>11687</v>
      </c>
      <c r="K53" s="1979">
        <v>11687</v>
      </c>
      <c r="L53" s="2898">
        <f>I53-K53</f>
        <v>0</v>
      </c>
      <c r="M53" s="1906">
        <v>100</v>
      </c>
      <c r="N53" s="1906">
        <v>100</v>
      </c>
      <c r="O53" s="1906">
        <v>1</v>
      </c>
      <c r="P53" s="1982"/>
      <c r="Q53" s="1982"/>
      <c r="R53" s="1982"/>
      <c r="S53" s="1982"/>
      <c r="T53" s="1978" t="s">
        <v>1895</v>
      </c>
    </row>
    <row r="54" spans="1:20" s="26" customFormat="1" ht="29.25" customHeight="1">
      <c r="A54" s="1911" t="s">
        <v>180</v>
      </c>
      <c r="B54" s="1912" t="s">
        <v>181</v>
      </c>
      <c r="C54" s="1912" t="s">
        <v>553</v>
      </c>
      <c r="D54" s="1972" t="s">
        <v>1896</v>
      </c>
      <c r="E54" s="1002" t="s">
        <v>1897</v>
      </c>
      <c r="F54" s="1196">
        <v>62</v>
      </c>
      <c r="G54" s="1878" t="s">
        <v>77</v>
      </c>
      <c r="H54" s="1885" t="s">
        <v>1873</v>
      </c>
      <c r="I54" s="1969">
        <v>7915.3</v>
      </c>
      <c r="J54" s="1981">
        <v>7915.3</v>
      </c>
      <c r="K54" s="1979">
        <v>7915.3</v>
      </c>
      <c r="L54" s="2898">
        <f>I54-K54</f>
        <v>0</v>
      </c>
      <c r="M54" s="1906">
        <v>100</v>
      </c>
      <c r="N54" s="1906">
        <v>100</v>
      </c>
      <c r="O54" s="1906">
        <v>1</v>
      </c>
      <c r="P54" s="1982"/>
      <c r="Q54" s="1982"/>
      <c r="R54" s="1982"/>
      <c r="S54" s="1982"/>
      <c r="T54" s="1978" t="s">
        <v>1895</v>
      </c>
    </row>
    <row r="55" spans="1:20" s="26" customFormat="1" ht="29.25" customHeight="1">
      <c r="A55" s="1911" t="s">
        <v>9</v>
      </c>
      <c r="B55" s="1912" t="s">
        <v>181</v>
      </c>
      <c r="C55" s="1912" t="s">
        <v>553</v>
      </c>
      <c r="D55" s="1972" t="s">
        <v>1898</v>
      </c>
      <c r="E55" s="1972" t="s">
        <v>1899</v>
      </c>
      <c r="F55" s="1906">
        <v>14</v>
      </c>
      <c r="G55" s="1878" t="s">
        <v>77</v>
      </c>
      <c r="H55" s="1878" t="s">
        <v>738</v>
      </c>
      <c r="I55" s="1969">
        <v>4000</v>
      </c>
      <c r="J55" s="1981">
        <v>4000</v>
      </c>
      <c r="K55" s="1979">
        <v>4000</v>
      </c>
      <c r="L55" s="2898">
        <f>I55-K55</f>
        <v>0</v>
      </c>
      <c r="M55" s="1906">
        <v>100</v>
      </c>
      <c r="N55" s="1906">
        <v>100</v>
      </c>
      <c r="O55" s="1906">
        <v>1</v>
      </c>
      <c r="P55" s="1982"/>
      <c r="Q55" s="1982"/>
      <c r="R55" s="1982"/>
      <c r="S55" s="1982"/>
      <c r="T55" s="1907"/>
    </row>
    <row r="56" spans="1:20" s="26" customFormat="1" ht="21.95" customHeight="1">
      <c r="A56" s="1911" t="s">
        <v>180</v>
      </c>
      <c r="B56" s="1266" t="s">
        <v>181</v>
      </c>
      <c r="C56" s="1266" t="s">
        <v>593</v>
      </c>
      <c r="D56" s="1267" t="s">
        <v>1900</v>
      </c>
      <c r="E56" s="950" t="s">
        <v>721</v>
      </c>
      <c r="F56" s="1013">
        <v>56</v>
      </c>
      <c r="G56" s="1525" t="s">
        <v>77</v>
      </c>
      <c r="H56" s="1264" t="s">
        <v>678</v>
      </c>
      <c r="I56" s="1272">
        <v>38500</v>
      </c>
      <c r="J56" s="1272">
        <v>38500</v>
      </c>
      <c r="K56" s="1989">
        <v>38500</v>
      </c>
      <c r="L56" s="2899">
        <f>I56-K56</f>
        <v>0</v>
      </c>
      <c r="M56" s="1268">
        <v>100</v>
      </c>
      <c r="N56" s="1268">
        <v>100</v>
      </c>
      <c r="O56" s="1268">
        <v>1</v>
      </c>
      <c r="P56" s="1268"/>
      <c r="Q56" s="1268"/>
      <c r="R56" s="1268"/>
      <c r="S56" s="1268"/>
      <c r="T56" s="1947"/>
    </row>
    <row r="57" spans="1:20" s="26" customFormat="1" ht="21.95" customHeight="1">
      <c r="A57" s="1911" t="s">
        <v>180</v>
      </c>
      <c r="B57" s="1266" t="s">
        <v>181</v>
      </c>
      <c r="C57" s="1266" t="s">
        <v>593</v>
      </c>
      <c r="D57" s="1267" t="s">
        <v>1591</v>
      </c>
      <c r="E57" s="950" t="s">
        <v>721</v>
      </c>
      <c r="F57" s="1013">
        <v>231</v>
      </c>
      <c r="G57" s="1525" t="s">
        <v>77</v>
      </c>
      <c r="H57" s="1264" t="s">
        <v>678</v>
      </c>
      <c r="I57" s="1272">
        <v>10000</v>
      </c>
      <c r="J57" s="1272">
        <v>10000</v>
      </c>
      <c r="K57" s="1962">
        <v>10000</v>
      </c>
      <c r="L57" s="2899">
        <f t="shared" ref="L57:L63" si="2">I57-K57</f>
        <v>0</v>
      </c>
      <c r="M57" s="1268">
        <v>100</v>
      </c>
      <c r="N57" s="1268">
        <v>100</v>
      </c>
      <c r="O57" s="1268">
        <v>1</v>
      </c>
      <c r="P57" s="1268"/>
      <c r="Q57" s="1268"/>
      <c r="R57" s="1268"/>
      <c r="S57" s="1268"/>
      <c r="T57" s="1947"/>
    </row>
    <row r="58" spans="1:20" s="26" customFormat="1" ht="21.95" customHeight="1">
      <c r="A58" s="1911" t="s">
        <v>180</v>
      </c>
      <c r="B58" s="1266" t="s">
        <v>181</v>
      </c>
      <c r="C58" s="1266" t="s">
        <v>593</v>
      </c>
      <c r="D58" s="1267" t="s">
        <v>827</v>
      </c>
      <c r="E58" s="1267" t="s">
        <v>1901</v>
      </c>
      <c r="F58" s="1264">
        <v>72</v>
      </c>
      <c r="G58" s="1525" t="s">
        <v>77</v>
      </c>
      <c r="H58" s="1264" t="s">
        <v>678</v>
      </c>
      <c r="I58" s="1272">
        <v>11400</v>
      </c>
      <c r="J58" s="1272">
        <v>11400</v>
      </c>
      <c r="K58" s="1962">
        <v>11400</v>
      </c>
      <c r="L58" s="2899">
        <f t="shared" si="2"/>
        <v>0</v>
      </c>
      <c r="M58" s="1268">
        <v>100</v>
      </c>
      <c r="N58" s="1268">
        <v>100</v>
      </c>
      <c r="O58" s="1268">
        <v>1</v>
      </c>
      <c r="P58" s="1268"/>
      <c r="Q58" s="1268"/>
      <c r="R58" s="1268"/>
      <c r="S58" s="1268"/>
      <c r="T58" s="1947"/>
    </row>
    <row r="59" spans="1:20" s="26" customFormat="1" ht="21.95" customHeight="1">
      <c r="A59" s="1911" t="s">
        <v>180</v>
      </c>
      <c r="B59" s="1266" t="s">
        <v>181</v>
      </c>
      <c r="C59" s="1266" t="s">
        <v>593</v>
      </c>
      <c r="D59" s="1267" t="s">
        <v>828</v>
      </c>
      <c r="E59" s="950" t="s">
        <v>721</v>
      </c>
      <c r="F59" s="1013">
        <v>151</v>
      </c>
      <c r="G59" s="1525" t="s">
        <v>77</v>
      </c>
      <c r="H59" s="1264" t="s">
        <v>678</v>
      </c>
      <c r="I59" s="1272">
        <v>2250</v>
      </c>
      <c r="J59" s="1272">
        <v>2250</v>
      </c>
      <c r="K59" s="1962">
        <v>2250</v>
      </c>
      <c r="L59" s="2899">
        <f t="shared" si="2"/>
        <v>0</v>
      </c>
      <c r="M59" s="1268">
        <v>100</v>
      </c>
      <c r="N59" s="1268">
        <v>100</v>
      </c>
      <c r="O59" s="1268">
        <v>1</v>
      </c>
      <c r="P59" s="1268"/>
      <c r="Q59" s="1268"/>
      <c r="R59" s="1268"/>
      <c r="S59" s="1268"/>
      <c r="T59" s="1947"/>
    </row>
    <row r="60" spans="1:20" s="279" customFormat="1" ht="21.95" customHeight="1">
      <c r="A60" s="1911" t="s">
        <v>180</v>
      </c>
      <c r="B60" s="1266" t="s">
        <v>181</v>
      </c>
      <c r="C60" s="1266" t="s">
        <v>593</v>
      </c>
      <c r="D60" s="1267" t="s">
        <v>1902</v>
      </c>
      <c r="E60" s="1267" t="s">
        <v>782</v>
      </c>
      <c r="F60" s="1264">
        <v>12</v>
      </c>
      <c r="G60" s="1525" t="s">
        <v>77</v>
      </c>
      <c r="H60" s="1264" t="s">
        <v>678</v>
      </c>
      <c r="I60" s="1272">
        <v>49000</v>
      </c>
      <c r="J60" s="1272">
        <v>49000</v>
      </c>
      <c r="K60" s="1962">
        <v>49000</v>
      </c>
      <c r="L60" s="2899">
        <f t="shared" si="2"/>
        <v>0</v>
      </c>
      <c r="M60" s="1268">
        <v>100</v>
      </c>
      <c r="N60" s="1268">
        <v>100</v>
      </c>
      <c r="O60" s="1268">
        <v>1</v>
      </c>
      <c r="P60" s="1268"/>
      <c r="Q60" s="1268"/>
      <c r="R60" s="1268"/>
      <c r="S60" s="1268"/>
      <c r="T60" s="1947"/>
    </row>
    <row r="61" spans="1:20" s="279" customFormat="1" ht="21.95" customHeight="1">
      <c r="A61" s="1911" t="s">
        <v>180</v>
      </c>
      <c r="B61" s="1266" t="s">
        <v>181</v>
      </c>
      <c r="C61" s="1266" t="s">
        <v>593</v>
      </c>
      <c r="D61" s="1267" t="s">
        <v>1903</v>
      </c>
      <c r="E61" s="950" t="s">
        <v>721</v>
      </c>
      <c r="F61" s="1013">
        <v>77</v>
      </c>
      <c r="G61" s="1525" t="s">
        <v>77</v>
      </c>
      <c r="H61" s="1264" t="s">
        <v>678</v>
      </c>
      <c r="I61" s="1272">
        <v>5000</v>
      </c>
      <c r="J61" s="1272">
        <v>5000</v>
      </c>
      <c r="K61" s="1962">
        <v>5000</v>
      </c>
      <c r="L61" s="2899">
        <f t="shared" si="2"/>
        <v>0</v>
      </c>
      <c r="M61" s="1268">
        <v>100</v>
      </c>
      <c r="N61" s="1268">
        <v>100</v>
      </c>
      <c r="O61" s="1268">
        <v>1</v>
      </c>
      <c r="P61" s="1268"/>
      <c r="Q61" s="1268"/>
      <c r="R61" s="1268"/>
      <c r="S61" s="1268"/>
      <c r="T61" s="1947"/>
    </row>
    <row r="62" spans="1:20" s="279" customFormat="1" ht="21.95" customHeight="1">
      <c r="A62" s="1911" t="s">
        <v>9</v>
      </c>
      <c r="B62" s="1266" t="s">
        <v>181</v>
      </c>
      <c r="C62" s="1266" t="s">
        <v>593</v>
      </c>
      <c r="D62" s="1267" t="s">
        <v>1904</v>
      </c>
      <c r="E62" s="1267" t="s">
        <v>1905</v>
      </c>
      <c r="F62" s="1264">
        <v>61</v>
      </c>
      <c r="G62" s="1525" t="s">
        <v>77</v>
      </c>
      <c r="H62" s="1264" t="s">
        <v>678</v>
      </c>
      <c r="I62" s="1272">
        <v>4200</v>
      </c>
      <c r="J62" s="1272">
        <v>4200</v>
      </c>
      <c r="K62" s="1962">
        <v>4200</v>
      </c>
      <c r="L62" s="2899">
        <f t="shared" si="2"/>
        <v>0</v>
      </c>
      <c r="M62" s="1268">
        <v>100</v>
      </c>
      <c r="N62" s="1268">
        <v>100</v>
      </c>
      <c r="O62" s="1268">
        <v>1</v>
      </c>
      <c r="P62" s="1268"/>
      <c r="Q62" s="1268"/>
      <c r="R62" s="1268"/>
      <c r="S62" s="1268"/>
      <c r="T62" s="1947"/>
    </row>
    <row r="63" spans="1:20" s="279" customFormat="1" ht="21.95" customHeight="1">
      <c r="A63" s="1911" t="s">
        <v>9</v>
      </c>
      <c r="B63" s="1266" t="s">
        <v>181</v>
      </c>
      <c r="C63" s="1266" t="s">
        <v>593</v>
      </c>
      <c r="D63" s="1267" t="s">
        <v>1906</v>
      </c>
      <c r="E63" s="950" t="s">
        <v>1906</v>
      </c>
      <c r="F63" s="1013">
        <v>154</v>
      </c>
      <c r="G63" s="1525" t="s">
        <v>77</v>
      </c>
      <c r="H63" s="1264" t="s">
        <v>678</v>
      </c>
      <c r="I63" s="1272">
        <v>5000</v>
      </c>
      <c r="J63" s="1272">
        <v>5000</v>
      </c>
      <c r="K63" s="1962">
        <v>5000</v>
      </c>
      <c r="L63" s="2899">
        <f t="shared" si="2"/>
        <v>0</v>
      </c>
      <c r="M63" s="1268">
        <v>100</v>
      </c>
      <c r="N63" s="1268">
        <v>100</v>
      </c>
      <c r="O63" s="1268">
        <v>1</v>
      </c>
      <c r="P63" s="1268"/>
      <c r="Q63" s="1268"/>
      <c r="R63" s="1268"/>
      <c r="S63" s="1268"/>
      <c r="T63" s="1947"/>
    </row>
    <row r="64" spans="1:20" s="279" customFormat="1" ht="21.95" customHeight="1">
      <c r="A64" s="1911" t="s">
        <v>180</v>
      </c>
      <c r="B64" s="1266" t="s">
        <v>181</v>
      </c>
      <c r="C64" s="1266" t="s">
        <v>642</v>
      </c>
      <c r="D64" s="1267" t="s">
        <v>1907</v>
      </c>
      <c r="E64" s="950" t="s">
        <v>1908</v>
      </c>
      <c r="F64" s="949">
        <v>71</v>
      </c>
      <c r="G64" s="1525" t="s">
        <v>77</v>
      </c>
      <c r="H64" s="1264" t="s">
        <v>678</v>
      </c>
      <c r="I64" s="1272">
        <v>50000</v>
      </c>
      <c r="J64" s="1015">
        <v>50000</v>
      </c>
      <c r="K64" s="1962">
        <v>50000</v>
      </c>
      <c r="L64" s="2899">
        <f>I64-K64</f>
        <v>0</v>
      </c>
      <c r="M64" s="1268">
        <v>100</v>
      </c>
      <c r="N64" s="1268">
        <v>100</v>
      </c>
      <c r="O64" s="1268">
        <v>1</v>
      </c>
      <c r="P64" s="1268"/>
      <c r="Q64" s="1268"/>
      <c r="R64" s="1268"/>
      <c r="S64" s="1268"/>
      <c r="T64" s="1947"/>
    </row>
    <row r="65" spans="1:20" s="279" customFormat="1" ht="21.95" customHeight="1">
      <c r="A65" s="1911" t="s">
        <v>180</v>
      </c>
      <c r="B65" s="1266" t="s">
        <v>181</v>
      </c>
      <c r="C65" s="1266" t="s">
        <v>642</v>
      </c>
      <c r="D65" s="1267" t="s">
        <v>1909</v>
      </c>
      <c r="E65" s="950" t="s">
        <v>1910</v>
      </c>
      <c r="F65" s="949">
        <v>96</v>
      </c>
      <c r="G65" s="1525" t="s">
        <v>77</v>
      </c>
      <c r="H65" s="1264" t="s">
        <v>678</v>
      </c>
      <c r="I65" s="1272">
        <v>20000</v>
      </c>
      <c r="J65" s="1015">
        <v>20000</v>
      </c>
      <c r="K65" s="1962">
        <v>20000</v>
      </c>
      <c r="L65" s="2899">
        <f>I65-K65</f>
        <v>0</v>
      </c>
      <c r="M65" s="1268">
        <v>100</v>
      </c>
      <c r="N65" s="1268">
        <v>100</v>
      </c>
      <c r="O65" s="1268">
        <v>1</v>
      </c>
      <c r="P65" s="1268"/>
      <c r="Q65" s="1268"/>
      <c r="R65" s="1268"/>
      <c r="S65" s="1268"/>
      <c r="T65" s="1947"/>
    </row>
    <row r="66" spans="1:20" s="279" customFormat="1" ht="21.95" customHeight="1">
      <c r="A66" s="2389" t="s">
        <v>180</v>
      </c>
      <c r="B66" s="2390" t="s">
        <v>181</v>
      </c>
      <c r="C66" s="2390" t="s">
        <v>642</v>
      </c>
      <c r="D66" s="2398" t="s">
        <v>439</v>
      </c>
      <c r="E66" s="950" t="s">
        <v>1911</v>
      </c>
      <c r="F66" s="949">
        <v>135</v>
      </c>
      <c r="G66" s="2379" t="s">
        <v>77</v>
      </c>
      <c r="H66" s="1264" t="s">
        <v>678</v>
      </c>
      <c r="I66" s="2376">
        <v>28213.41</v>
      </c>
      <c r="J66" s="2376">
        <v>28213.41</v>
      </c>
      <c r="K66" s="2607">
        <v>28213.41</v>
      </c>
      <c r="L66" s="2896">
        <f>I66-K66</f>
        <v>0</v>
      </c>
      <c r="M66" s="2373">
        <v>100</v>
      </c>
      <c r="N66" s="2373">
        <v>100</v>
      </c>
      <c r="O66" s="2373">
        <v>1</v>
      </c>
      <c r="P66" s="2373"/>
      <c r="Q66" s="2373"/>
      <c r="R66" s="2373"/>
      <c r="S66" s="2373"/>
      <c r="T66" s="2377"/>
    </row>
    <row r="67" spans="1:20" s="279" customFormat="1" ht="21.95" customHeight="1">
      <c r="A67" s="2389"/>
      <c r="B67" s="2390"/>
      <c r="C67" s="2390"/>
      <c r="D67" s="2398"/>
      <c r="E67" s="1267" t="s">
        <v>1912</v>
      </c>
      <c r="F67" s="1268">
        <v>65</v>
      </c>
      <c r="G67" s="2379"/>
      <c r="H67" s="1264" t="s">
        <v>678</v>
      </c>
      <c r="I67" s="2376"/>
      <c r="J67" s="2376"/>
      <c r="K67" s="2607"/>
      <c r="L67" s="2896">
        <f>I67-K67</f>
        <v>0</v>
      </c>
      <c r="M67" s="2373"/>
      <c r="N67" s="2373"/>
      <c r="O67" s="2373"/>
      <c r="P67" s="2373"/>
      <c r="Q67" s="2373"/>
      <c r="R67" s="2373"/>
      <c r="S67" s="2373"/>
      <c r="T67" s="2377"/>
    </row>
    <row r="68" spans="1:20" s="279" customFormat="1" ht="21.95" customHeight="1" thickBot="1">
      <c r="A68" s="2001" t="s">
        <v>180</v>
      </c>
      <c r="B68" s="1557" t="s">
        <v>181</v>
      </c>
      <c r="C68" s="1557" t="s">
        <v>642</v>
      </c>
      <c r="D68" s="1049" t="s">
        <v>1913</v>
      </c>
      <c r="E68" s="1207" t="s">
        <v>1914</v>
      </c>
      <c r="F68" s="970">
        <v>101</v>
      </c>
      <c r="G68" s="971" t="s">
        <v>77</v>
      </c>
      <c r="H68" s="972" t="s">
        <v>678</v>
      </c>
      <c r="I68" s="1229">
        <v>40000</v>
      </c>
      <c r="J68" s="1229">
        <v>40000</v>
      </c>
      <c r="K68" s="1242">
        <v>40000</v>
      </c>
      <c r="L68" s="2900">
        <f>I68-K68</f>
        <v>0</v>
      </c>
      <c r="M68" s="1279">
        <v>100</v>
      </c>
      <c r="N68" s="1279">
        <v>100</v>
      </c>
      <c r="O68" s="1279">
        <v>1</v>
      </c>
      <c r="P68" s="1279"/>
      <c r="Q68" s="1279"/>
      <c r="R68" s="1279"/>
      <c r="S68" s="1279"/>
      <c r="T68" s="1999"/>
    </row>
    <row r="69" spans="1:20" s="159" customFormat="1" ht="23.25" customHeight="1" thickBot="1">
      <c r="A69" s="2440" t="s">
        <v>10</v>
      </c>
      <c r="B69" s="2441"/>
      <c r="C69" s="2441"/>
      <c r="D69" s="2441"/>
      <c r="E69" s="2442"/>
      <c r="F69" s="884">
        <f>SUM(F6:F68)</f>
        <v>3449</v>
      </c>
      <c r="G69" s="1958"/>
      <c r="H69" s="1958"/>
      <c r="I69" s="1016">
        <f>SUM(I6:I68)</f>
        <v>1019201.3200000001</v>
      </c>
      <c r="J69" s="1016">
        <f>SUM(J6:J68)</f>
        <v>1127321.32</v>
      </c>
      <c r="K69" s="1243">
        <f>SUM(K6:K68)</f>
        <v>1019201.3200000001</v>
      </c>
      <c r="L69" s="2901">
        <f>SUM(L6:L68)</f>
        <v>0</v>
      </c>
      <c r="M69" s="1958">
        <v>100</v>
      </c>
      <c r="N69" s="1958">
        <v>100</v>
      </c>
      <c r="O69" s="1958">
        <f>SUM(O6:O68)</f>
        <v>33</v>
      </c>
      <c r="P69" s="1958"/>
      <c r="Q69" s="1958"/>
      <c r="R69" s="1958"/>
      <c r="S69" s="1958"/>
      <c r="T69" s="1014"/>
    </row>
    <row r="70" spans="1:20" ht="12.75" customHeight="1">
      <c r="F70" s="571"/>
      <c r="G70" s="18"/>
      <c r="I70" s="569"/>
      <c r="J70" s="569"/>
      <c r="L70" s="2876"/>
      <c r="M70" s="18"/>
      <c r="N70" s="18"/>
    </row>
    <row r="71" spans="1:20" ht="12.75" customHeight="1">
      <c r="F71" s="571"/>
      <c r="G71" s="18"/>
      <c r="I71" s="569"/>
      <c r="J71" s="569"/>
      <c r="L71" s="2876"/>
      <c r="M71" s="18"/>
      <c r="N71" s="18"/>
    </row>
    <row r="72" spans="1:20" ht="12.75">
      <c r="F72" s="571"/>
      <c r="G72" s="18"/>
      <c r="I72" s="569"/>
      <c r="J72" s="569"/>
      <c r="L72" s="2876"/>
      <c r="M72" s="18"/>
      <c r="N72" s="18"/>
    </row>
    <row r="73" spans="1:20" ht="12.75">
      <c r="F73" s="571"/>
      <c r="G73" s="18"/>
      <c r="I73" s="569"/>
      <c r="J73" s="569"/>
      <c r="L73" s="2876"/>
      <c r="M73" s="18"/>
      <c r="N73" s="18"/>
    </row>
    <row r="74" spans="1:20" ht="12.75">
      <c r="F74" s="571"/>
      <c r="G74" s="18"/>
      <c r="I74" s="569"/>
      <c r="J74" s="569"/>
      <c r="L74" s="2876"/>
      <c r="M74" s="18"/>
      <c r="N74" s="18"/>
    </row>
    <row r="75" spans="1:20" ht="12.75">
      <c r="F75" s="571"/>
      <c r="G75" s="18"/>
      <c r="I75" s="569"/>
      <c r="J75" s="569"/>
      <c r="L75" s="2876"/>
      <c r="M75" s="18"/>
      <c r="N75" s="18"/>
    </row>
    <row r="76" spans="1:20" ht="12.75">
      <c r="F76" s="571"/>
      <c r="G76" s="18"/>
      <c r="I76" s="569"/>
      <c r="J76" s="569"/>
      <c r="L76" s="2876"/>
      <c r="M76" s="18"/>
      <c r="N76" s="18"/>
    </row>
    <row r="77" spans="1:20" ht="12.75">
      <c r="F77" s="571"/>
      <c r="G77" s="18"/>
      <c r="I77" s="569"/>
      <c r="J77" s="569"/>
      <c r="L77" s="2876"/>
      <c r="M77" s="18"/>
      <c r="N77" s="18"/>
    </row>
    <row r="78" spans="1:20" ht="12.75">
      <c r="F78" s="571"/>
      <c r="G78" s="18"/>
      <c r="I78" s="569"/>
      <c r="J78" s="569"/>
      <c r="L78" s="2876"/>
      <c r="M78" s="18"/>
      <c r="N78" s="18"/>
    </row>
    <row r="79" spans="1:20" ht="12.75">
      <c r="F79" s="571"/>
      <c r="G79" s="18"/>
      <c r="I79" s="569"/>
      <c r="J79" s="569"/>
      <c r="L79" s="2876"/>
      <c r="M79" s="18"/>
      <c r="N79" s="18"/>
    </row>
    <row r="80" spans="1:20" ht="12.75">
      <c r="F80" s="571"/>
      <c r="G80" s="18"/>
      <c r="I80" s="569"/>
      <c r="J80" s="569"/>
      <c r="L80" s="2876"/>
      <c r="M80" s="18"/>
      <c r="N80" s="18"/>
    </row>
    <row r="81" spans="6:14" ht="12.75">
      <c r="F81" s="571"/>
      <c r="G81" s="18"/>
      <c r="I81" s="569"/>
      <c r="J81" s="569"/>
      <c r="L81" s="2876"/>
      <c r="M81" s="18"/>
      <c r="N81" s="18"/>
    </row>
    <row r="82" spans="6:14" ht="12.75">
      <c r="F82" s="571"/>
      <c r="G82" s="18"/>
      <c r="I82" s="569"/>
      <c r="J82" s="569"/>
      <c r="L82" s="2876"/>
      <c r="M82" s="18"/>
      <c r="N82" s="18"/>
    </row>
    <row r="83" spans="6:14" ht="12.75">
      <c r="F83" s="571"/>
      <c r="G83" s="18"/>
      <c r="I83" s="569"/>
      <c r="J83" s="569"/>
      <c r="L83" s="2876"/>
      <c r="M83" s="18"/>
      <c r="N83" s="18"/>
    </row>
    <row r="84" spans="6:14" ht="12.75">
      <c r="F84" s="571"/>
      <c r="G84" s="18"/>
      <c r="I84" s="569"/>
      <c r="J84" s="569"/>
      <c r="L84" s="2876"/>
      <c r="M84" s="18"/>
      <c r="N84" s="18"/>
    </row>
    <row r="85" spans="6:14" ht="12.75">
      <c r="F85" s="571"/>
      <c r="G85" s="18"/>
      <c r="I85" s="569"/>
      <c r="J85" s="569"/>
      <c r="L85" s="2876"/>
      <c r="M85" s="18"/>
      <c r="N85" s="18"/>
    </row>
    <row r="86" spans="6:14" ht="12.75">
      <c r="F86" s="571"/>
      <c r="G86" s="18"/>
      <c r="I86" s="569"/>
      <c r="J86" s="569"/>
      <c r="L86" s="2876"/>
      <c r="M86" s="18"/>
      <c r="N86" s="18"/>
    </row>
    <row r="87" spans="6:14" ht="12.75">
      <c r="F87" s="571"/>
      <c r="G87" s="18"/>
      <c r="I87" s="569"/>
      <c r="J87" s="569"/>
      <c r="L87" s="2876"/>
      <c r="M87" s="18"/>
      <c r="N87" s="18"/>
    </row>
    <row r="88" spans="6:14" ht="12.75">
      <c r="F88" s="571"/>
      <c r="G88" s="18"/>
      <c r="I88" s="569"/>
      <c r="J88" s="569"/>
      <c r="L88" s="2876"/>
      <c r="M88" s="18"/>
      <c r="N88" s="18"/>
    </row>
    <row r="89" spans="6:14" ht="12.75">
      <c r="F89" s="571"/>
      <c r="G89" s="18"/>
      <c r="I89" s="569"/>
      <c r="J89" s="569"/>
      <c r="L89" s="2876"/>
      <c r="M89" s="18"/>
      <c r="N89" s="18"/>
    </row>
    <row r="90" spans="6:14" ht="12.75">
      <c r="F90" s="571"/>
      <c r="G90" s="18"/>
      <c r="I90" s="569"/>
      <c r="J90" s="569"/>
      <c r="L90" s="2876"/>
      <c r="M90" s="18"/>
      <c r="N90" s="18"/>
    </row>
    <row r="91" spans="6:14" ht="12.75">
      <c r="F91" s="571"/>
      <c r="G91" s="18"/>
      <c r="I91" s="569"/>
      <c r="J91" s="569"/>
      <c r="L91" s="2876"/>
      <c r="M91" s="18"/>
      <c r="N91" s="18"/>
    </row>
    <row r="92" spans="6:14" ht="12.75">
      <c r="F92" s="571"/>
      <c r="G92" s="18"/>
      <c r="I92" s="569"/>
      <c r="J92" s="569"/>
      <c r="L92" s="2876"/>
      <c r="M92" s="18"/>
      <c r="N92" s="18"/>
    </row>
    <row r="93" spans="6:14" ht="12.75">
      <c r="F93" s="571"/>
      <c r="G93" s="18"/>
      <c r="I93" s="569"/>
      <c r="J93" s="569"/>
      <c r="L93" s="2876"/>
      <c r="M93" s="18"/>
      <c r="N93" s="18"/>
    </row>
    <row r="94" spans="6:14" ht="12.75">
      <c r="F94" s="571"/>
      <c r="G94" s="18"/>
      <c r="I94" s="569"/>
      <c r="J94" s="569"/>
      <c r="L94" s="2876"/>
      <c r="M94" s="18"/>
      <c r="N94" s="18"/>
    </row>
    <row r="95" spans="6:14" ht="12.75">
      <c r="F95" s="571"/>
      <c r="G95" s="18"/>
      <c r="I95" s="569"/>
      <c r="J95" s="569"/>
      <c r="L95" s="2876"/>
      <c r="M95" s="18"/>
      <c r="N95" s="18"/>
    </row>
    <row r="96" spans="6:14" ht="12.75">
      <c r="F96" s="571"/>
      <c r="G96" s="18"/>
      <c r="I96" s="569"/>
      <c r="J96" s="569"/>
      <c r="L96" s="2876"/>
      <c r="M96" s="18"/>
      <c r="N96" s="18"/>
    </row>
    <row r="97" spans="6:14" ht="12.75">
      <c r="F97" s="571"/>
      <c r="G97" s="18"/>
      <c r="I97" s="569"/>
      <c r="J97" s="569"/>
      <c r="L97" s="2876"/>
      <c r="M97" s="18"/>
      <c r="N97" s="18"/>
    </row>
    <row r="98" spans="6:14" ht="12.75">
      <c r="F98" s="571"/>
      <c r="G98" s="18"/>
      <c r="I98" s="569"/>
      <c r="J98" s="569"/>
      <c r="L98" s="2876"/>
      <c r="M98" s="18"/>
      <c r="N98" s="18"/>
    </row>
    <row r="99" spans="6:14" ht="12.75">
      <c r="F99" s="571"/>
      <c r="G99" s="18"/>
      <c r="I99" s="569"/>
      <c r="J99" s="569"/>
      <c r="L99" s="2876"/>
      <c r="M99" s="18"/>
      <c r="N99" s="18"/>
    </row>
    <row r="100" spans="6:14" ht="12.75">
      <c r="F100" s="571"/>
      <c r="G100" s="18"/>
      <c r="I100" s="569"/>
      <c r="J100" s="569"/>
      <c r="L100" s="2876"/>
      <c r="M100" s="18"/>
      <c r="N100" s="18"/>
    </row>
    <row r="101" spans="6:14" ht="12.75">
      <c r="F101" s="571"/>
      <c r="G101" s="18"/>
      <c r="I101" s="569"/>
      <c r="J101" s="569"/>
      <c r="L101" s="2876"/>
      <c r="M101" s="18"/>
      <c r="N101" s="18"/>
    </row>
    <row r="102" spans="6:14" ht="12.75">
      <c r="F102" s="571"/>
      <c r="G102" s="18"/>
      <c r="I102" s="569"/>
      <c r="J102" s="569"/>
      <c r="L102" s="2876"/>
      <c r="M102" s="18"/>
      <c r="N102" s="18"/>
    </row>
    <row r="103" spans="6:14" ht="12.75">
      <c r="F103" s="571"/>
      <c r="G103" s="18"/>
      <c r="I103" s="569"/>
      <c r="J103" s="569"/>
      <c r="L103" s="2876"/>
      <c r="M103" s="18"/>
      <c r="N103" s="18"/>
    </row>
    <row r="104" spans="6:14" ht="12.75">
      <c r="F104" s="571"/>
      <c r="G104" s="18"/>
      <c r="I104" s="569"/>
      <c r="J104" s="569"/>
      <c r="L104" s="2876"/>
      <c r="M104" s="18"/>
      <c r="N104" s="18"/>
    </row>
    <row r="105" spans="6:14" ht="12.75">
      <c r="F105" s="571"/>
      <c r="G105" s="18"/>
      <c r="I105" s="569"/>
      <c r="J105" s="569"/>
      <c r="L105" s="2876"/>
      <c r="M105" s="18"/>
      <c r="N105" s="18"/>
    </row>
    <row r="106" spans="6:14" ht="12.75">
      <c r="F106" s="571"/>
      <c r="G106" s="18"/>
      <c r="I106" s="569"/>
      <c r="J106" s="569"/>
      <c r="L106" s="2876"/>
      <c r="M106" s="18"/>
      <c r="N106" s="18"/>
    </row>
    <row r="107" spans="6:14" ht="12.75">
      <c r="F107" s="571"/>
      <c r="G107" s="18"/>
      <c r="I107" s="569"/>
      <c r="J107" s="569"/>
      <c r="L107" s="2876"/>
      <c r="M107" s="18"/>
      <c r="N107" s="18"/>
    </row>
    <row r="108" spans="6:14" ht="12.75">
      <c r="F108" s="571"/>
      <c r="G108" s="18"/>
      <c r="I108" s="569"/>
      <c r="J108" s="569"/>
      <c r="L108" s="2876"/>
      <c r="M108" s="18"/>
      <c r="N108" s="18"/>
    </row>
    <row r="109" spans="6:14" ht="12.75">
      <c r="F109" s="571"/>
      <c r="G109" s="18"/>
      <c r="I109" s="569"/>
      <c r="J109" s="569"/>
      <c r="L109" s="2876"/>
      <c r="M109" s="18"/>
      <c r="N109" s="18"/>
    </row>
    <row r="110" spans="6:14" ht="12.75">
      <c r="F110" s="571"/>
      <c r="G110" s="18"/>
      <c r="I110" s="569"/>
      <c r="J110" s="569"/>
      <c r="L110" s="2876"/>
      <c r="M110" s="18"/>
      <c r="N110" s="18"/>
    </row>
    <row r="111" spans="6:14" ht="12.75">
      <c r="F111" s="571"/>
      <c r="G111" s="18"/>
      <c r="I111" s="569"/>
      <c r="J111" s="569"/>
      <c r="L111" s="2876"/>
      <c r="M111" s="18"/>
      <c r="N111" s="18"/>
    </row>
    <row r="112" spans="6:14" ht="12.75">
      <c r="F112" s="571"/>
      <c r="G112" s="18"/>
      <c r="I112" s="569"/>
      <c r="J112" s="569"/>
      <c r="L112" s="2876"/>
      <c r="M112" s="18"/>
      <c r="N112" s="18"/>
    </row>
    <row r="113" spans="6:14" ht="12.75">
      <c r="F113" s="571"/>
      <c r="G113" s="18"/>
      <c r="I113" s="569"/>
      <c r="J113" s="569"/>
      <c r="L113" s="2876"/>
      <c r="M113" s="18"/>
      <c r="N113" s="18"/>
    </row>
    <row r="114" spans="6:14" ht="12.75">
      <c r="F114" s="571"/>
      <c r="G114" s="18"/>
      <c r="I114" s="569"/>
      <c r="J114" s="569"/>
      <c r="L114" s="2876"/>
      <c r="M114" s="18"/>
      <c r="N114" s="18"/>
    </row>
    <row r="115" spans="6:14" ht="12.75">
      <c r="F115" s="571"/>
      <c r="G115" s="18"/>
      <c r="I115" s="569"/>
      <c r="J115" s="569"/>
      <c r="L115" s="2876"/>
      <c r="M115" s="18"/>
      <c r="N115" s="18"/>
    </row>
    <row r="116" spans="6:14" ht="12.75">
      <c r="F116" s="571"/>
      <c r="G116" s="18"/>
      <c r="I116" s="569"/>
      <c r="J116" s="569"/>
      <c r="L116" s="2876"/>
      <c r="M116" s="18"/>
      <c r="N116" s="18"/>
    </row>
    <row r="117" spans="6:14" ht="12.75">
      <c r="F117" s="571"/>
      <c r="G117" s="18"/>
      <c r="I117" s="569"/>
      <c r="J117" s="569"/>
      <c r="L117" s="2876"/>
      <c r="M117" s="18"/>
      <c r="N117" s="18"/>
    </row>
    <row r="118" spans="6:14" ht="12.75">
      <c r="F118" s="571"/>
      <c r="G118" s="18"/>
      <c r="I118" s="569"/>
      <c r="J118" s="569"/>
      <c r="L118" s="2876"/>
      <c r="M118" s="18"/>
      <c r="N118" s="18"/>
    </row>
    <row r="119" spans="6:14" ht="12.75">
      <c r="F119" s="571"/>
      <c r="G119" s="18"/>
      <c r="I119" s="569"/>
      <c r="J119" s="569"/>
      <c r="L119" s="2876"/>
      <c r="M119" s="18"/>
      <c r="N119" s="18"/>
    </row>
    <row r="120" spans="6:14" ht="12.75">
      <c r="F120" s="571"/>
      <c r="G120" s="18"/>
      <c r="I120" s="569"/>
      <c r="J120" s="569"/>
      <c r="L120" s="2876"/>
      <c r="M120" s="18"/>
      <c r="N120" s="18"/>
    </row>
    <row r="121" spans="6:14" ht="12.75">
      <c r="F121" s="571"/>
      <c r="G121" s="18"/>
      <c r="I121" s="569"/>
      <c r="J121" s="569"/>
      <c r="L121" s="2876"/>
      <c r="M121" s="18"/>
      <c r="N121" s="18"/>
    </row>
    <row r="122" spans="6:14" ht="12.75">
      <c r="F122" s="571"/>
      <c r="G122" s="18"/>
      <c r="I122" s="569"/>
      <c r="J122" s="569"/>
      <c r="L122" s="2876"/>
      <c r="M122" s="18"/>
      <c r="N122" s="18"/>
    </row>
    <row r="123" spans="6:14" ht="12.75">
      <c r="F123" s="571"/>
      <c r="G123" s="18"/>
      <c r="I123" s="569"/>
      <c r="J123" s="569"/>
      <c r="L123" s="2876"/>
      <c r="M123" s="18"/>
      <c r="N123" s="18"/>
    </row>
    <row r="124" spans="6:14" ht="12.75">
      <c r="F124" s="571"/>
      <c r="G124" s="18"/>
      <c r="I124" s="569"/>
      <c r="J124" s="569"/>
      <c r="L124" s="2876"/>
      <c r="M124" s="18"/>
      <c r="N124" s="18"/>
    </row>
    <row r="125" spans="6:14" ht="12.75">
      <c r="F125" s="571"/>
      <c r="G125" s="18"/>
      <c r="I125" s="569"/>
      <c r="J125" s="569"/>
      <c r="L125" s="2876"/>
      <c r="M125" s="18"/>
      <c r="N125" s="18"/>
    </row>
    <row r="126" spans="6:14" ht="12.75">
      <c r="F126" s="571"/>
      <c r="G126" s="18"/>
      <c r="I126" s="569"/>
      <c r="J126" s="569"/>
      <c r="L126" s="2876"/>
      <c r="M126" s="18"/>
      <c r="N126" s="18"/>
    </row>
    <row r="127" spans="6:14" ht="12.75">
      <c r="F127" s="571"/>
      <c r="G127" s="18"/>
      <c r="I127" s="569"/>
      <c r="J127" s="569"/>
      <c r="L127" s="2876"/>
      <c r="M127" s="18"/>
      <c r="N127" s="18"/>
    </row>
    <row r="128" spans="6:14" ht="12.75">
      <c r="F128" s="571"/>
      <c r="G128" s="18"/>
      <c r="I128" s="569"/>
      <c r="J128" s="569"/>
      <c r="L128" s="2876"/>
      <c r="M128" s="18"/>
      <c r="N128" s="18"/>
    </row>
    <row r="129" spans="6:14" ht="12.75">
      <c r="F129" s="571"/>
      <c r="G129" s="18"/>
      <c r="I129" s="569"/>
      <c r="J129" s="569"/>
      <c r="L129" s="2876"/>
      <c r="M129" s="18"/>
      <c r="N129" s="18"/>
    </row>
    <row r="130" spans="6:14" ht="12.75">
      <c r="F130" s="571"/>
      <c r="G130" s="18"/>
      <c r="I130" s="569"/>
      <c r="J130" s="569"/>
      <c r="L130" s="2876"/>
      <c r="M130" s="18"/>
      <c r="N130" s="18"/>
    </row>
    <row r="131" spans="6:14" ht="12.75">
      <c r="F131" s="571"/>
      <c r="G131" s="18"/>
      <c r="I131" s="569"/>
      <c r="J131" s="569"/>
      <c r="L131" s="2876"/>
      <c r="M131" s="18"/>
      <c r="N131" s="18"/>
    </row>
    <row r="132" spans="6:14" ht="12.75">
      <c r="F132" s="571"/>
      <c r="G132" s="18"/>
      <c r="I132" s="569"/>
      <c r="J132" s="569"/>
      <c r="L132" s="2876"/>
      <c r="M132" s="18"/>
      <c r="N132" s="18"/>
    </row>
    <row r="133" spans="6:14" ht="12.75">
      <c r="F133" s="571"/>
      <c r="G133" s="18"/>
      <c r="I133" s="569"/>
      <c r="J133" s="569"/>
      <c r="L133" s="2876"/>
      <c r="M133" s="18"/>
      <c r="N133" s="18"/>
    </row>
    <row r="134" spans="6:14" ht="12.75">
      <c r="F134" s="571"/>
      <c r="G134" s="18"/>
      <c r="I134" s="569"/>
      <c r="J134" s="569"/>
      <c r="L134" s="2876"/>
      <c r="M134" s="18"/>
      <c r="N134" s="18"/>
    </row>
    <row r="135" spans="6:14" ht="12.75">
      <c r="F135" s="571"/>
      <c r="G135" s="18"/>
      <c r="I135" s="569"/>
      <c r="J135" s="569"/>
      <c r="L135" s="2876"/>
      <c r="M135" s="18"/>
      <c r="N135" s="18"/>
    </row>
    <row r="136" spans="6:14" ht="12.75">
      <c r="F136" s="571"/>
      <c r="G136" s="18"/>
      <c r="I136" s="569"/>
      <c r="J136" s="569"/>
      <c r="L136" s="2876"/>
      <c r="M136" s="18"/>
      <c r="N136" s="18"/>
    </row>
    <row r="137" spans="6:14" ht="12.75">
      <c r="F137" s="571"/>
      <c r="G137" s="18"/>
      <c r="I137" s="569"/>
      <c r="J137" s="569"/>
      <c r="L137" s="2876"/>
      <c r="M137" s="18"/>
      <c r="N137" s="18"/>
    </row>
    <row r="138" spans="6:14" ht="12.75">
      <c r="F138" s="571"/>
      <c r="G138" s="18"/>
      <c r="I138" s="569"/>
      <c r="J138" s="569"/>
      <c r="L138" s="2876"/>
      <c r="M138" s="18"/>
      <c r="N138" s="18"/>
    </row>
    <row r="139" spans="6:14" ht="12.75">
      <c r="F139" s="571"/>
      <c r="G139" s="18"/>
      <c r="I139" s="569"/>
      <c r="J139" s="569"/>
      <c r="L139" s="2876"/>
      <c r="M139" s="18"/>
      <c r="N139" s="18"/>
    </row>
    <row r="140" spans="6:14" ht="12.75">
      <c r="F140" s="571"/>
      <c r="G140" s="18"/>
      <c r="I140" s="569"/>
      <c r="J140" s="569"/>
      <c r="L140" s="2876"/>
      <c r="M140" s="18"/>
      <c r="N140" s="18"/>
    </row>
    <row r="141" spans="6:14" ht="12.75">
      <c r="F141" s="571"/>
      <c r="G141" s="18"/>
      <c r="I141" s="569"/>
      <c r="J141" s="569"/>
      <c r="L141" s="2876"/>
      <c r="M141" s="18"/>
      <c r="N141" s="18"/>
    </row>
    <row r="142" spans="6:14" ht="12.75">
      <c r="F142" s="571"/>
      <c r="G142" s="18"/>
      <c r="I142" s="569"/>
      <c r="J142" s="569"/>
      <c r="L142" s="2876"/>
      <c r="M142" s="18"/>
      <c r="N142" s="18"/>
    </row>
    <row r="143" spans="6:14" ht="12.75">
      <c r="F143" s="571"/>
      <c r="G143" s="18"/>
      <c r="I143" s="569"/>
      <c r="J143" s="569"/>
      <c r="L143" s="2876"/>
      <c r="M143" s="18"/>
      <c r="N143" s="18"/>
    </row>
    <row r="144" spans="6:14" ht="12.75">
      <c r="F144" s="571"/>
      <c r="G144" s="18"/>
      <c r="I144" s="569"/>
      <c r="J144" s="569"/>
      <c r="L144" s="2876"/>
      <c r="M144" s="18"/>
      <c r="N144" s="18"/>
    </row>
    <row r="145" spans="6:14" ht="12.75">
      <c r="F145" s="571"/>
      <c r="G145" s="18"/>
      <c r="I145" s="569"/>
      <c r="J145" s="569"/>
      <c r="L145" s="2876"/>
      <c r="M145" s="18"/>
      <c r="N145" s="18"/>
    </row>
    <row r="146" spans="6:14" ht="12.75">
      <c r="F146" s="571"/>
      <c r="G146" s="18"/>
      <c r="I146" s="569"/>
      <c r="J146" s="569"/>
      <c r="L146" s="2876"/>
      <c r="M146" s="18"/>
      <c r="N146" s="18"/>
    </row>
    <row r="147" spans="6:14" ht="12.75">
      <c r="F147" s="571"/>
      <c r="G147" s="18"/>
      <c r="I147" s="569"/>
      <c r="J147" s="569"/>
      <c r="L147" s="2876"/>
      <c r="M147" s="18"/>
      <c r="N147" s="18"/>
    </row>
    <row r="148" spans="6:14" ht="12.75">
      <c r="F148" s="571"/>
      <c r="G148" s="18"/>
      <c r="I148" s="569"/>
      <c r="J148" s="569"/>
      <c r="L148" s="2876"/>
      <c r="M148" s="18"/>
      <c r="N148" s="18"/>
    </row>
    <row r="149" spans="6:14" ht="12.75">
      <c r="F149" s="571"/>
      <c r="G149" s="18"/>
      <c r="I149" s="569"/>
      <c r="J149" s="569"/>
      <c r="L149" s="2876"/>
      <c r="M149" s="18"/>
      <c r="N149" s="18"/>
    </row>
    <row r="150" spans="6:14" ht="12.75">
      <c r="F150" s="571"/>
      <c r="G150" s="18"/>
      <c r="I150" s="569"/>
      <c r="J150" s="569"/>
      <c r="L150" s="2876"/>
      <c r="M150" s="18"/>
      <c r="N150" s="18"/>
    </row>
    <row r="151" spans="6:14" ht="12.75">
      <c r="F151" s="571"/>
      <c r="G151" s="18"/>
      <c r="I151" s="569"/>
      <c r="J151" s="569"/>
      <c r="L151" s="2876"/>
      <c r="M151" s="18"/>
      <c r="N151" s="18"/>
    </row>
    <row r="152" spans="6:14" ht="12.75">
      <c r="F152" s="571"/>
      <c r="G152" s="18"/>
      <c r="I152" s="569"/>
      <c r="J152" s="569"/>
      <c r="L152" s="2876"/>
      <c r="M152" s="18"/>
      <c r="N152" s="18"/>
    </row>
    <row r="153" spans="6:14" ht="12.75">
      <c r="F153" s="571"/>
      <c r="G153" s="18"/>
      <c r="I153" s="569"/>
      <c r="J153" s="569"/>
      <c r="L153" s="2876"/>
      <c r="M153" s="18"/>
      <c r="N153" s="18"/>
    </row>
    <row r="154" spans="6:14" ht="12.75">
      <c r="F154" s="571"/>
      <c r="G154" s="18"/>
      <c r="I154" s="569"/>
      <c r="J154" s="569"/>
      <c r="L154" s="2876"/>
      <c r="M154" s="18"/>
      <c r="N154" s="18"/>
    </row>
    <row r="155" spans="6:14" ht="12.75">
      <c r="F155" s="571"/>
      <c r="G155" s="18"/>
      <c r="I155" s="569"/>
      <c r="J155" s="569"/>
      <c r="L155" s="2876"/>
      <c r="M155" s="18"/>
      <c r="N155" s="18"/>
    </row>
    <row r="156" spans="6:14" ht="12.75">
      <c r="F156" s="571"/>
      <c r="G156" s="18"/>
      <c r="I156" s="569"/>
      <c r="J156" s="569"/>
      <c r="L156" s="2876"/>
      <c r="M156" s="18"/>
      <c r="N156" s="18"/>
    </row>
    <row r="157" spans="6:14" ht="12.75">
      <c r="F157" s="571"/>
      <c r="G157" s="18"/>
      <c r="I157" s="569"/>
      <c r="J157" s="569"/>
      <c r="L157" s="2876"/>
      <c r="M157" s="18"/>
      <c r="N157" s="18"/>
    </row>
    <row r="158" spans="6:14" ht="12.75">
      <c r="F158" s="571"/>
      <c r="G158" s="18"/>
      <c r="I158" s="569"/>
      <c r="J158" s="569"/>
      <c r="L158" s="2876"/>
      <c r="M158" s="18"/>
      <c r="N158" s="18"/>
    </row>
    <row r="159" spans="6:14" ht="12.75">
      <c r="F159" s="571"/>
      <c r="G159" s="18"/>
      <c r="I159" s="569"/>
      <c r="J159" s="569"/>
      <c r="L159" s="2876"/>
      <c r="M159" s="18"/>
      <c r="N159" s="18"/>
    </row>
    <row r="160" spans="6:14" ht="12.75">
      <c r="F160" s="571"/>
      <c r="G160" s="18"/>
      <c r="I160" s="569"/>
      <c r="J160" s="569"/>
      <c r="L160" s="2876"/>
      <c r="M160" s="18"/>
      <c r="N160" s="18"/>
    </row>
    <row r="161" spans="6:14" ht="12.75">
      <c r="F161" s="571"/>
      <c r="G161" s="18"/>
      <c r="I161" s="569"/>
      <c r="J161" s="569"/>
      <c r="L161" s="2876"/>
      <c r="M161" s="18"/>
      <c r="N161" s="18"/>
    </row>
    <row r="162" spans="6:14" ht="12.75">
      <c r="F162" s="571"/>
      <c r="G162" s="18"/>
      <c r="I162" s="569"/>
      <c r="J162" s="569"/>
      <c r="L162" s="2876"/>
      <c r="M162" s="18"/>
      <c r="N162" s="18"/>
    </row>
    <row r="163" spans="6:14" ht="12.75">
      <c r="F163" s="571"/>
      <c r="G163" s="18"/>
      <c r="I163" s="569"/>
      <c r="J163" s="569"/>
      <c r="L163" s="2876"/>
      <c r="M163" s="18"/>
      <c r="N163" s="18"/>
    </row>
    <row r="164" spans="6:14" ht="12.75">
      <c r="F164" s="571"/>
      <c r="G164" s="18"/>
      <c r="I164" s="569"/>
      <c r="J164" s="569"/>
      <c r="L164" s="2876"/>
      <c r="M164" s="18"/>
      <c r="N164" s="18"/>
    </row>
    <row r="165" spans="6:14" ht="12.75">
      <c r="F165" s="571"/>
      <c r="G165" s="18"/>
      <c r="I165" s="569"/>
      <c r="J165" s="569"/>
      <c r="L165" s="2876"/>
      <c r="M165" s="18"/>
      <c r="N165" s="18"/>
    </row>
    <row r="166" spans="6:14" ht="12.75">
      <c r="F166" s="571"/>
      <c r="G166" s="18"/>
      <c r="I166" s="569"/>
      <c r="J166" s="569"/>
      <c r="L166" s="2876"/>
      <c r="M166" s="18"/>
      <c r="N166" s="18"/>
    </row>
    <row r="167" spans="6:14" ht="12.75">
      <c r="F167" s="571"/>
      <c r="G167" s="18"/>
      <c r="I167" s="569"/>
      <c r="J167" s="569"/>
      <c r="L167" s="2876"/>
      <c r="M167" s="18"/>
      <c r="N167" s="18"/>
    </row>
    <row r="168" spans="6:14" ht="12.75">
      <c r="F168" s="571"/>
      <c r="G168" s="18"/>
      <c r="I168" s="569"/>
      <c r="J168" s="569"/>
      <c r="L168" s="2876"/>
      <c r="M168" s="18"/>
      <c r="N168" s="18"/>
    </row>
    <row r="169" spans="6:14" ht="12.75">
      <c r="F169" s="571"/>
      <c r="G169" s="18"/>
      <c r="I169" s="569"/>
      <c r="J169" s="569"/>
      <c r="L169" s="2876"/>
      <c r="M169" s="18"/>
      <c r="N169" s="18"/>
    </row>
    <row r="170" spans="6:14" ht="12.75">
      <c r="F170" s="571"/>
      <c r="G170" s="18"/>
      <c r="I170" s="569"/>
      <c r="J170" s="569"/>
      <c r="L170" s="2876"/>
      <c r="M170" s="18"/>
      <c r="N170" s="18"/>
    </row>
    <row r="171" spans="6:14" ht="12.75">
      <c r="F171" s="571"/>
      <c r="G171" s="18"/>
      <c r="I171" s="569"/>
      <c r="J171" s="569"/>
      <c r="L171" s="2876"/>
      <c r="M171" s="18"/>
      <c r="N171" s="18"/>
    </row>
    <row r="172" spans="6:14" ht="12.75">
      <c r="F172" s="571"/>
      <c r="G172" s="18"/>
      <c r="I172" s="569"/>
      <c r="J172" s="569"/>
      <c r="L172" s="2876"/>
      <c r="M172" s="18"/>
      <c r="N172" s="18"/>
    </row>
    <row r="173" spans="6:14" ht="12.75">
      <c r="F173" s="571"/>
      <c r="G173" s="18"/>
      <c r="I173" s="569"/>
      <c r="J173" s="569"/>
      <c r="L173" s="2876"/>
      <c r="M173" s="18"/>
      <c r="N173" s="18"/>
    </row>
    <row r="174" spans="6:14" ht="12.75">
      <c r="F174" s="571"/>
      <c r="G174" s="18"/>
      <c r="I174" s="569"/>
      <c r="J174" s="569"/>
      <c r="L174" s="2876"/>
      <c r="M174" s="18"/>
      <c r="N174" s="18"/>
    </row>
    <row r="175" spans="6:14" ht="12.75">
      <c r="F175" s="571"/>
      <c r="G175" s="18"/>
      <c r="I175" s="569"/>
      <c r="J175" s="569"/>
      <c r="L175" s="2876"/>
      <c r="M175" s="18"/>
      <c r="N175" s="18"/>
    </row>
    <row r="176" spans="6:14" ht="12.75">
      <c r="F176" s="571"/>
      <c r="G176" s="18"/>
      <c r="I176" s="569"/>
      <c r="J176" s="569"/>
      <c r="L176" s="2876"/>
      <c r="M176" s="18"/>
      <c r="N176" s="18"/>
    </row>
    <row r="177" spans="6:14" ht="12.75">
      <c r="F177" s="571"/>
      <c r="G177" s="18"/>
      <c r="I177" s="569"/>
      <c r="J177" s="569"/>
      <c r="L177" s="2876"/>
      <c r="M177" s="18"/>
      <c r="N177" s="18"/>
    </row>
    <row r="178" spans="6:14" ht="12.75">
      <c r="F178" s="571"/>
      <c r="G178" s="18"/>
      <c r="I178" s="569"/>
      <c r="J178" s="569"/>
      <c r="L178" s="2876"/>
      <c r="M178" s="18"/>
      <c r="N178" s="18"/>
    </row>
    <row r="179" spans="6:14" ht="12.75">
      <c r="F179" s="571"/>
      <c r="G179" s="18"/>
      <c r="I179" s="569"/>
      <c r="J179" s="569"/>
      <c r="L179" s="2876"/>
      <c r="M179" s="18"/>
      <c r="N179" s="18"/>
    </row>
    <row r="180" spans="6:14" ht="12.75">
      <c r="F180" s="571"/>
      <c r="G180" s="18"/>
      <c r="I180" s="569"/>
      <c r="J180" s="569"/>
      <c r="L180" s="2876"/>
      <c r="M180" s="18"/>
      <c r="N180" s="18"/>
    </row>
    <row r="181" spans="6:14" ht="12.75">
      <c r="F181" s="571"/>
      <c r="G181" s="18"/>
      <c r="I181" s="569"/>
      <c r="J181" s="569"/>
      <c r="L181" s="2876"/>
      <c r="M181" s="18"/>
      <c r="N181" s="18"/>
    </row>
    <row r="182" spans="6:14" ht="12.75">
      <c r="F182" s="571"/>
      <c r="G182" s="18"/>
      <c r="I182" s="569"/>
      <c r="J182" s="569"/>
      <c r="L182" s="2876"/>
      <c r="M182" s="18"/>
      <c r="N182" s="18"/>
    </row>
    <row r="183" spans="6:14" ht="12.75">
      <c r="F183" s="571"/>
      <c r="G183" s="18"/>
      <c r="I183" s="569"/>
      <c r="J183" s="569"/>
      <c r="L183" s="2876"/>
      <c r="M183" s="18"/>
      <c r="N183" s="18"/>
    </row>
    <row r="184" spans="6:14" ht="12.75">
      <c r="F184" s="571"/>
      <c r="G184" s="18"/>
      <c r="I184" s="569"/>
      <c r="J184" s="569"/>
      <c r="L184" s="2876"/>
      <c r="M184" s="18"/>
      <c r="N184" s="18"/>
    </row>
    <row r="185" spans="6:14" ht="12.75">
      <c r="F185" s="571"/>
      <c r="G185" s="18"/>
      <c r="I185" s="569"/>
      <c r="J185" s="569"/>
      <c r="L185" s="2876"/>
      <c r="M185" s="18"/>
      <c r="N185" s="18"/>
    </row>
    <row r="186" spans="6:14" ht="12.75">
      <c r="F186" s="571"/>
      <c r="G186" s="18"/>
      <c r="I186" s="569"/>
      <c r="J186" s="569"/>
      <c r="L186" s="2876"/>
      <c r="M186" s="18"/>
      <c r="N186" s="18"/>
    </row>
    <row r="187" spans="6:14" ht="12.75">
      <c r="F187" s="571"/>
      <c r="G187" s="18"/>
      <c r="I187" s="569"/>
      <c r="J187" s="569"/>
      <c r="L187" s="2876"/>
      <c r="M187" s="18"/>
      <c r="N187" s="18"/>
    </row>
    <row r="188" spans="6:14" ht="12.75">
      <c r="F188" s="571"/>
      <c r="G188" s="18"/>
      <c r="I188" s="569"/>
      <c r="J188" s="569"/>
      <c r="L188" s="2876"/>
      <c r="M188" s="18"/>
      <c r="N188" s="18"/>
    </row>
    <row r="189" spans="6:14" ht="12.75">
      <c r="F189" s="571"/>
      <c r="G189" s="18"/>
      <c r="I189" s="569"/>
      <c r="J189" s="569"/>
      <c r="L189" s="2876"/>
      <c r="M189" s="18"/>
      <c r="N189" s="18"/>
    </row>
    <row r="190" spans="6:14" ht="12.75">
      <c r="F190" s="571"/>
      <c r="G190" s="18"/>
      <c r="I190" s="569"/>
      <c r="J190" s="569"/>
      <c r="L190" s="2876"/>
      <c r="M190" s="18"/>
      <c r="N190" s="18"/>
    </row>
    <row r="191" spans="6:14" ht="12.75">
      <c r="F191" s="571"/>
      <c r="G191" s="18"/>
      <c r="I191" s="569"/>
      <c r="J191" s="569"/>
      <c r="L191" s="2876"/>
      <c r="M191" s="18"/>
      <c r="N191" s="18"/>
    </row>
    <row r="192" spans="6:14" ht="12.75">
      <c r="F192" s="571"/>
      <c r="G192" s="18"/>
      <c r="I192" s="569"/>
      <c r="J192" s="569"/>
      <c r="L192" s="2876"/>
      <c r="M192" s="18"/>
      <c r="N192" s="18"/>
    </row>
    <row r="193" spans="6:14" ht="12.75">
      <c r="F193" s="571"/>
      <c r="G193" s="18"/>
      <c r="I193" s="569"/>
      <c r="J193" s="569"/>
      <c r="L193" s="2876"/>
      <c r="M193" s="18"/>
      <c r="N193" s="18"/>
    </row>
    <row r="194" spans="6:14" ht="12.75">
      <c r="F194" s="571"/>
      <c r="G194" s="18"/>
      <c r="I194" s="569"/>
      <c r="J194" s="569"/>
      <c r="L194" s="2876"/>
      <c r="M194" s="18"/>
      <c r="N194" s="18"/>
    </row>
    <row r="195" spans="6:14" ht="12.75">
      <c r="F195" s="571"/>
      <c r="G195" s="18"/>
      <c r="I195" s="569"/>
      <c r="J195" s="569"/>
      <c r="L195" s="2876"/>
      <c r="M195" s="18"/>
      <c r="N195" s="18"/>
    </row>
    <row r="196" spans="6:14" ht="12.75">
      <c r="F196" s="571"/>
      <c r="G196" s="18"/>
      <c r="I196" s="569"/>
      <c r="J196" s="569"/>
      <c r="L196" s="2876"/>
      <c r="M196" s="18"/>
      <c r="N196" s="18"/>
    </row>
    <row r="197" spans="6:14" ht="12.75">
      <c r="F197" s="571"/>
      <c r="G197" s="18"/>
      <c r="I197" s="569"/>
      <c r="J197" s="569"/>
      <c r="L197" s="2876"/>
      <c r="M197" s="18"/>
      <c r="N197" s="18"/>
    </row>
    <row r="198" spans="6:14" ht="12.75">
      <c r="F198" s="571"/>
      <c r="G198" s="18"/>
      <c r="I198" s="569"/>
      <c r="J198" s="569"/>
      <c r="L198" s="2876"/>
      <c r="M198" s="18"/>
      <c r="N198" s="18"/>
    </row>
    <row r="199" spans="6:14" ht="12.75">
      <c r="F199" s="571"/>
      <c r="G199" s="18"/>
      <c r="I199" s="569"/>
      <c r="J199" s="569"/>
      <c r="L199" s="2876"/>
      <c r="M199" s="18"/>
      <c r="N199" s="18"/>
    </row>
    <row r="200" spans="6:14" ht="12.75">
      <c r="F200" s="571"/>
      <c r="G200" s="18"/>
      <c r="I200" s="569"/>
      <c r="J200" s="569"/>
      <c r="L200" s="2876"/>
      <c r="M200" s="18"/>
      <c r="N200" s="18"/>
    </row>
    <row r="201" spans="6:14" ht="12.75">
      <c r="F201" s="571"/>
      <c r="G201" s="18"/>
      <c r="I201" s="569"/>
      <c r="J201" s="569"/>
      <c r="L201" s="2876"/>
      <c r="M201" s="18"/>
      <c r="N201" s="18"/>
    </row>
    <row r="202" spans="6:14" ht="12.75">
      <c r="F202" s="571"/>
      <c r="G202" s="18"/>
      <c r="I202" s="569"/>
      <c r="J202" s="569"/>
      <c r="L202" s="2876"/>
      <c r="M202" s="18"/>
      <c r="N202" s="18"/>
    </row>
    <row r="203" spans="6:14" ht="12.75">
      <c r="F203" s="571"/>
      <c r="G203" s="18"/>
      <c r="I203" s="569"/>
      <c r="J203" s="569"/>
      <c r="L203" s="2876"/>
      <c r="M203" s="18"/>
      <c r="N203" s="18"/>
    </row>
    <row r="204" spans="6:14" ht="12.75">
      <c r="F204" s="571"/>
      <c r="G204" s="18"/>
      <c r="I204" s="569"/>
      <c r="J204" s="569"/>
      <c r="L204" s="2876"/>
      <c r="M204" s="18"/>
      <c r="N204" s="18"/>
    </row>
    <row r="205" spans="6:14" ht="12.75">
      <c r="F205" s="571"/>
      <c r="G205" s="18"/>
      <c r="I205" s="569"/>
      <c r="J205" s="569"/>
      <c r="L205" s="2876"/>
      <c r="M205" s="18"/>
      <c r="N205" s="18"/>
    </row>
    <row r="206" spans="6:14" ht="12.75">
      <c r="F206" s="571"/>
      <c r="G206" s="18"/>
      <c r="I206" s="569"/>
      <c r="J206" s="569"/>
      <c r="L206" s="2876"/>
      <c r="M206" s="18"/>
      <c r="N206" s="18"/>
    </row>
    <row r="207" spans="6:14" ht="12.75">
      <c r="F207" s="571"/>
      <c r="G207" s="18"/>
      <c r="I207" s="569"/>
      <c r="J207" s="569"/>
      <c r="L207" s="2876"/>
      <c r="M207" s="18"/>
      <c r="N207" s="18"/>
    </row>
    <row r="208" spans="6:14" ht="12.75">
      <c r="F208" s="571"/>
      <c r="G208" s="18"/>
      <c r="I208" s="569"/>
      <c r="J208" s="569"/>
      <c r="L208" s="2876"/>
      <c r="M208" s="18"/>
      <c r="N208" s="18"/>
    </row>
    <row r="209" spans="6:14" ht="12.75">
      <c r="F209" s="571"/>
      <c r="G209" s="18"/>
      <c r="I209" s="569"/>
      <c r="J209" s="569"/>
      <c r="L209" s="2876"/>
      <c r="M209" s="18"/>
      <c r="N209" s="18"/>
    </row>
    <row r="210" spans="6:14" ht="12.75">
      <c r="F210" s="571"/>
      <c r="G210" s="18"/>
      <c r="I210" s="569"/>
      <c r="J210" s="569"/>
      <c r="L210" s="2876"/>
      <c r="M210" s="18"/>
      <c r="N210" s="18"/>
    </row>
    <row r="211" spans="6:14" ht="12.75">
      <c r="F211" s="571"/>
      <c r="G211" s="18"/>
      <c r="I211" s="569"/>
      <c r="J211" s="569"/>
      <c r="L211" s="2876"/>
      <c r="M211" s="18"/>
      <c r="N211" s="18"/>
    </row>
    <row r="212" spans="6:14" ht="12.75">
      <c r="F212" s="571"/>
      <c r="G212" s="18"/>
      <c r="I212" s="569"/>
      <c r="J212" s="569"/>
      <c r="L212" s="2876"/>
      <c r="M212" s="18"/>
      <c r="N212" s="18"/>
    </row>
    <row r="213" spans="6:14" ht="12.75">
      <c r="F213" s="571"/>
      <c r="G213" s="18"/>
      <c r="I213" s="569"/>
      <c r="J213" s="569"/>
      <c r="L213" s="2876"/>
      <c r="M213" s="18"/>
      <c r="N213" s="18"/>
    </row>
    <row r="214" spans="6:14" ht="12.75">
      <c r="F214" s="571"/>
      <c r="G214" s="18"/>
      <c r="I214" s="569"/>
      <c r="J214" s="569"/>
      <c r="L214" s="2876"/>
      <c r="M214" s="18"/>
      <c r="N214" s="18"/>
    </row>
    <row r="215" spans="6:14" ht="12.75">
      <c r="F215" s="571"/>
      <c r="G215" s="18"/>
      <c r="I215" s="569"/>
      <c r="J215" s="569"/>
      <c r="L215" s="2876"/>
      <c r="M215" s="18"/>
      <c r="N215" s="18"/>
    </row>
    <row r="216" spans="6:14" ht="12.75">
      <c r="F216" s="571"/>
      <c r="G216" s="18"/>
      <c r="I216" s="569"/>
      <c r="J216" s="569"/>
      <c r="L216" s="2876"/>
      <c r="M216" s="18"/>
      <c r="N216" s="18"/>
    </row>
    <row r="217" spans="6:14" ht="12.75">
      <c r="F217" s="571"/>
      <c r="G217" s="18"/>
      <c r="I217" s="569"/>
      <c r="J217" s="569"/>
      <c r="L217" s="2876"/>
      <c r="M217" s="18"/>
      <c r="N217" s="18"/>
    </row>
    <row r="218" spans="6:14" ht="12.75">
      <c r="F218" s="571"/>
      <c r="G218" s="18"/>
      <c r="I218" s="569"/>
      <c r="J218" s="569"/>
      <c r="L218" s="2876"/>
      <c r="M218" s="18"/>
      <c r="N218" s="18"/>
    </row>
    <row r="219" spans="6:14" ht="12.75">
      <c r="F219" s="571"/>
      <c r="G219" s="18"/>
      <c r="I219" s="569"/>
      <c r="J219" s="569"/>
      <c r="L219" s="2876"/>
      <c r="M219" s="18"/>
      <c r="N219" s="18"/>
    </row>
    <row r="220" spans="6:14" ht="12.75">
      <c r="F220" s="571"/>
      <c r="G220" s="18"/>
      <c r="I220" s="569"/>
      <c r="J220" s="569"/>
      <c r="L220" s="2876"/>
      <c r="M220" s="18"/>
      <c r="N220" s="18"/>
    </row>
    <row r="221" spans="6:14" ht="12.75">
      <c r="F221" s="571"/>
      <c r="G221" s="18"/>
      <c r="I221" s="569"/>
      <c r="J221" s="569"/>
      <c r="L221" s="2876"/>
      <c r="M221" s="18"/>
      <c r="N221" s="18"/>
    </row>
    <row r="222" spans="6:14" ht="12.75">
      <c r="F222" s="571"/>
      <c r="G222" s="18"/>
      <c r="I222" s="569"/>
      <c r="J222" s="569"/>
      <c r="L222" s="2876"/>
      <c r="M222" s="18"/>
      <c r="N222" s="18"/>
    </row>
    <row r="223" spans="6:14" ht="12.75">
      <c r="F223" s="571"/>
      <c r="G223" s="18"/>
      <c r="I223" s="569"/>
      <c r="J223" s="569"/>
      <c r="L223" s="2876"/>
      <c r="M223" s="18"/>
      <c r="N223" s="18"/>
    </row>
    <row r="224" spans="6:14" ht="12.75">
      <c r="F224" s="571"/>
      <c r="G224" s="18"/>
      <c r="I224" s="569"/>
      <c r="J224" s="569"/>
      <c r="L224" s="2876"/>
      <c r="M224" s="18"/>
      <c r="N224" s="18"/>
    </row>
    <row r="225" spans="6:14" ht="12.75">
      <c r="F225" s="571"/>
      <c r="G225" s="18"/>
      <c r="I225" s="569"/>
      <c r="J225" s="569"/>
      <c r="L225" s="2876"/>
      <c r="M225" s="18"/>
      <c r="N225" s="18"/>
    </row>
    <row r="226" spans="6:14" ht="12.75">
      <c r="F226" s="571"/>
      <c r="G226" s="18"/>
      <c r="I226" s="569"/>
      <c r="J226" s="569"/>
      <c r="L226" s="2876"/>
      <c r="M226" s="18"/>
      <c r="N226" s="18"/>
    </row>
    <row r="227" spans="6:14" ht="12.75">
      <c r="F227" s="571"/>
      <c r="G227" s="18"/>
      <c r="I227" s="569"/>
      <c r="J227" s="569"/>
      <c r="L227" s="2876"/>
      <c r="M227" s="18"/>
      <c r="N227" s="18"/>
    </row>
    <row r="228" spans="6:14" ht="12.75">
      <c r="F228" s="571"/>
      <c r="G228" s="18"/>
      <c r="I228" s="569"/>
      <c r="J228" s="569"/>
      <c r="L228" s="2876"/>
      <c r="M228" s="18"/>
      <c r="N228" s="18"/>
    </row>
    <row r="229" spans="6:14" ht="12.75">
      <c r="F229" s="571"/>
      <c r="G229" s="18"/>
      <c r="I229" s="569"/>
      <c r="J229" s="569"/>
      <c r="L229" s="2876"/>
      <c r="M229" s="18"/>
      <c r="N229" s="18"/>
    </row>
    <row r="230" spans="6:14" ht="12.75">
      <c r="F230" s="571"/>
      <c r="G230" s="18"/>
      <c r="I230" s="569"/>
      <c r="J230" s="569"/>
      <c r="L230" s="2876"/>
      <c r="M230" s="18"/>
      <c r="N230" s="18"/>
    </row>
    <row r="231" spans="6:14" ht="12.75">
      <c r="F231" s="571"/>
      <c r="G231" s="18"/>
      <c r="I231" s="569"/>
      <c r="J231" s="569"/>
      <c r="L231" s="2876"/>
      <c r="M231" s="18"/>
      <c r="N231" s="18"/>
    </row>
    <row r="232" spans="6:14" ht="12.75">
      <c r="F232" s="571"/>
      <c r="G232" s="18"/>
      <c r="I232" s="569"/>
      <c r="J232" s="569"/>
      <c r="L232" s="2876"/>
      <c r="M232" s="18"/>
      <c r="N232" s="18"/>
    </row>
    <row r="233" spans="6:14" ht="12.75">
      <c r="F233" s="571"/>
      <c r="G233" s="18"/>
      <c r="I233" s="569"/>
      <c r="J233" s="569"/>
      <c r="L233" s="2876"/>
      <c r="M233" s="18"/>
      <c r="N233" s="18"/>
    </row>
    <row r="234" spans="6:14" ht="12.75">
      <c r="F234" s="571"/>
      <c r="G234" s="18"/>
      <c r="I234" s="569"/>
      <c r="J234" s="569"/>
      <c r="L234" s="2876"/>
      <c r="M234" s="18"/>
      <c r="N234" s="18"/>
    </row>
    <row r="235" spans="6:14" ht="12.75">
      <c r="F235" s="571"/>
      <c r="G235" s="18"/>
      <c r="I235" s="569"/>
      <c r="J235" s="569"/>
      <c r="L235" s="2876"/>
      <c r="M235" s="18"/>
      <c r="N235" s="18"/>
    </row>
    <row r="236" spans="6:14" ht="12.75">
      <c r="F236" s="571"/>
      <c r="G236" s="18"/>
      <c r="I236" s="569"/>
      <c r="J236" s="569"/>
      <c r="L236" s="2876"/>
      <c r="M236" s="18"/>
      <c r="N236" s="18"/>
    </row>
    <row r="237" spans="6:14" ht="12.75">
      <c r="F237" s="571"/>
      <c r="G237" s="18"/>
      <c r="I237" s="569"/>
      <c r="J237" s="569"/>
      <c r="L237" s="2876"/>
      <c r="M237" s="18"/>
      <c r="N237" s="18"/>
    </row>
    <row r="238" spans="6:14" ht="12.75">
      <c r="F238" s="571"/>
      <c r="G238" s="18"/>
      <c r="I238" s="569"/>
      <c r="J238" s="569"/>
      <c r="L238" s="2876"/>
      <c r="M238" s="18"/>
      <c r="N238" s="18"/>
    </row>
    <row r="239" spans="6:14" ht="12.75">
      <c r="F239" s="571"/>
      <c r="G239" s="18"/>
      <c r="I239" s="569"/>
      <c r="J239" s="569"/>
      <c r="L239" s="2876"/>
      <c r="M239" s="18"/>
      <c r="N239" s="18"/>
    </row>
    <row r="240" spans="6:14" ht="12.75">
      <c r="F240" s="571"/>
      <c r="G240" s="18"/>
      <c r="I240" s="569"/>
      <c r="J240" s="569"/>
      <c r="L240" s="2876"/>
      <c r="M240" s="18"/>
      <c r="N240" s="18"/>
    </row>
    <row r="241" spans="6:14" ht="12.75">
      <c r="F241" s="571"/>
      <c r="G241" s="18"/>
      <c r="I241" s="569"/>
      <c r="J241" s="569"/>
      <c r="L241" s="2876"/>
      <c r="M241" s="18"/>
      <c r="N241" s="18"/>
    </row>
  </sheetData>
  <autoFilter ref="A5:T69"/>
  <mergeCells count="185">
    <mergeCell ref="B42:B46"/>
    <mergeCell ref="C42:C46"/>
    <mergeCell ref="D42:D46"/>
    <mergeCell ref="T48:T49"/>
    <mergeCell ref="S48:S49"/>
    <mergeCell ref="R48:R49"/>
    <mergeCell ref="L42:L46"/>
    <mergeCell ref="K42:K46"/>
    <mergeCell ref="J42:J46"/>
    <mergeCell ref="L48:L49"/>
    <mergeCell ref="K48:K49"/>
    <mergeCell ref="J48:J49"/>
    <mergeCell ref="T42:T46"/>
    <mergeCell ref="K32:K34"/>
    <mergeCell ref="O40:O41"/>
    <mergeCell ref="Q40:Q41"/>
    <mergeCell ref="R40:R41"/>
    <mergeCell ref="R32:R34"/>
    <mergeCell ref="L29:L30"/>
    <mergeCell ref="N29:N30"/>
    <mergeCell ref="M29:M30"/>
    <mergeCell ref="L40:L41"/>
    <mergeCell ref="Q32:Q34"/>
    <mergeCell ref="P29:P30"/>
    <mergeCell ref="O29:O30"/>
    <mergeCell ref="P36:P38"/>
    <mergeCell ref="Q36:Q38"/>
    <mergeCell ref="T66:T67"/>
    <mergeCell ref="Q66:Q67"/>
    <mergeCell ref="S66:S67"/>
    <mergeCell ref="R66:R67"/>
    <mergeCell ref="P66:P67"/>
    <mergeCell ref="S42:S46"/>
    <mergeCell ref="R42:R46"/>
    <mergeCell ref="Q42:Q46"/>
    <mergeCell ref="P42:P46"/>
    <mergeCell ref="T50:T51"/>
    <mergeCell ref="S50:S51"/>
    <mergeCell ref="R50:R51"/>
    <mergeCell ref="Q50:Q51"/>
    <mergeCell ref="P50:P51"/>
    <mergeCell ref="Q48:Q49"/>
    <mergeCell ref="A50:A51"/>
    <mergeCell ref="A48:A49"/>
    <mergeCell ref="N48:N49"/>
    <mergeCell ref="D48:D49"/>
    <mergeCell ref="G48:G49"/>
    <mergeCell ref="C50:C51"/>
    <mergeCell ref="B50:B51"/>
    <mergeCell ref="D50:D51"/>
    <mergeCell ref="B48:B49"/>
    <mergeCell ref="C48:C49"/>
    <mergeCell ref="N50:N51"/>
    <mergeCell ref="M50:M51"/>
    <mergeCell ref="L50:L51"/>
    <mergeCell ref="M42:M46"/>
    <mergeCell ref="P48:P49"/>
    <mergeCell ref="O48:O49"/>
    <mergeCell ref="L66:L67"/>
    <mergeCell ref="O66:O67"/>
    <mergeCell ref="M66:M67"/>
    <mergeCell ref="N66:N67"/>
    <mergeCell ref="M48:M49"/>
    <mergeCell ref="T40:T41"/>
    <mergeCell ref="G42:G46"/>
    <mergeCell ref="M40:M41"/>
    <mergeCell ref="J40:J41"/>
    <mergeCell ref="K40:K41"/>
    <mergeCell ref="P40:P41"/>
    <mergeCell ref="O42:O46"/>
    <mergeCell ref="S40:S41"/>
    <mergeCell ref="I42:I46"/>
    <mergeCell ref="N42:N46"/>
    <mergeCell ref="S29:S30"/>
    <mergeCell ref="R29:R30"/>
    <mergeCell ref="Q29:Q30"/>
    <mergeCell ref="A69:E69"/>
    <mergeCell ref="A32:A34"/>
    <mergeCell ref="B32:B34"/>
    <mergeCell ref="C32:C34"/>
    <mergeCell ref="D32:D34"/>
    <mergeCell ref="B66:B67"/>
    <mergeCell ref="C66:C67"/>
    <mergeCell ref="D66:D67"/>
    <mergeCell ref="A66:A67"/>
    <mergeCell ref="A42:A46"/>
    <mergeCell ref="J66:J67"/>
    <mergeCell ref="K66:K67"/>
    <mergeCell ref="N40:N41"/>
    <mergeCell ref="A40:A41"/>
    <mergeCell ref="B40:B41"/>
    <mergeCell ref="C40:C41"/>
    <mergeCell ref="D40:D41"/>
    <mergeCell ref="I40:I41"/>
    <mergeCell ref="K50:K51"/>
    <mergeCell ref="J50:J51"/>
    <mergeCell ref="O50:O51"/>
    <mergeCell ref="A1:T1"/>
    <mergeCell ref="A3:A4"/>
    <mergeCell ref="B3:B4"/>
    <mergeCell ref="C3:C4"/>
    <mergeCell ref="D3:E3"/>
    <mergeCell ref="F3:F4"/>
    <mergeCell ref="G3:G4"/>
    <mergeCell ref="E2:N2"/>
    <mergeCell ref="H3:H4"/>
    <mergeCell ref="M3:N3"/>
    <mergeCell ref="S32:S34"/>
    <mergeCell ref="N32:N34"/>
    <mergeCell ref="O32:O34"/>
    <mergeCell ref="L32:L34"/>
    <mergeCell ref="P32:P34"/>
    <mergeCell ref="K25:K26"/>
    <mergeCell ref="O3:T3"/>
    <mergeCell ref="T25:T26"/>
    <mergeCell ref="Q25:Q26"/>
    <mergeCell ref="M25:M26"/>
    <mergeCell ref="Q7:Q23"/>
    <mergeCell ref="P25:P26"/>
    <mergeCell ref="R7:R23"/>
    <mergeCell ref="T7:T23"/>
    <mergeCell ref="S7:S23"/>
    <mergeCell ref="L25:L26"/>
    <mergeCell ref="K29:K30"/>
    <mergeCell ref="T32:T34"/>
    <mergeCell ref="M32:M34"/>
    <mergeCell ref="S25:S26"/>
    <mergeCell ref="R25:R26"/>
    <mergeCell ref="O25:O26"/>
    <mergeCell ref="N25:N26"/>
    <mergeCell ref="T29:T30"/>
    <mergeCell ref="A7:A23"/>
    <mergeCell ref="P7:P23"/>
    <mergeCell ref="O7:O23"/>
    <mergeCell ref="N7:N23"/>
    <mergeCell ref="M7:M23"/>
    <mergeCell ref="D29:D30"/>
    <mergeCell ref="G29:G30"/>
    <mergeCell ref="I29:I30"/>
    <mergeCell ref="B7:B23"/>
    <mergeCell ref="K7:K23"/>
    <mergeCell ref="D7:D23"/>
    <mergeCell ref="C7:C23"/>
    <mergeCell ref="J7:J23"/>
    <mergeCell ref="L7:L23"/>
    <mergeCell ref="I25:I26"/>
    <mergeCell ref="A29:A30"/>
    <mergeCell ref="B29:B30"/>
    <mergeCell ref="C29:C30"/>
    <mergeCell ref="A25:A26"/>
    <mergeCell ref="B25:B26"/>
    <mergeCell ref="C25:C26"/>
    <mergeCell ref="D25:D26"/>
    <mergeCell ref="J25:J26"/>
    <mergeCell ref="G7:G23"/>
    <mergeCell ref="I7:I23"/>
    <mergeCell ref="G66:G67"/>
    <mergeCell ref="G25:G26"/>
    <mergeCell ref="G40:G41"/>
    <mergeCell ref="I66:I67"/>
    <mergeCell ref="G50:G51"/>
    <mergeCell ref="I50:I51"/>
    <mergeCell ref="I48:I49"/>
    <mergeCell ref="A36:A38"/>
    <mergeCell ref="B36:B38"/>
    <mergeCell ref="C36:C38"/>
    <mergeCell ref="D36:D38"/>
    <mergeCell ref="G36:G38"/>
    <mergeCell ref="H36:H38"/>
    <mergeCell ref="J29:J30"/>
    <mergeCell ref="I32:I34"/>
    <mergeCell ref="J32:J34"/>
    <mergeCell ref="G32:G34"/>
    <mergeCell ref="I36:I38"/>
    <mergeCell ref="J36:J38"/>
    <mergeCell ref="R36:R38"/>
    <mergeCell ref="S36:S38"/>
    <mergeCell ref="T36:T38"/>
    <mergeCell ref="E37:E38"/>
    <mergeCell ref="K36:K38"/>
    <mergeCell ref="L36:L38"/>
    <mergeCell ref="M36:M38"/>
    <mergeCell ref="N36:N38"/>
    <mergeCell ref="O36:O38"/>
    <mergeCell ref="F37:F38"/>
  </mergeCells>
  <phoneticPr fontId="0" type="noConversion"/>
  <dataValidations count="6">
    <dataValidation type="whole" allowBlank="1" showInputMessage="1" showErrorMessage="1" errorTitle="DİKKATT !!!!" error="BU BÖLÜME BİR İŞ SAYISINI GÖSTEREN BİR RAKAM GİRMELİSİNİZ_x000a_KÖYDES_x000a_" sqref="O39:S51 O2:S4 O35:S36">
      <formula1>0</formula1>
      <formula2>10</formula2>
    </dataValidation>
    <dataValidation type="list" allowBlank="1" showInputMessage="1" showErrorMessage="1" errorTitle="DİKKAT !!!!" error="LÜTFEN YANDA AÇILAN OK ARACILIĞIYLA UYGUN SEÇENEĞİ GİRİN_x000a_KÖYDES" sqref="G50 G47:G48 G42 G39:G40">
      <formula1>$CF$5:$CF$8</formula1>
    </dataValidation>
    <dataValidation type="list" allowBlank="1" showInputMessage="1" showErrorMessage="1" errorTitle="LÜTFEN DİKKAT !!!!" error="GİRİDİĞİNİZ DEĞER AŞAĞIDAKİLERDEN BİRİSİ OLMALIDIR &quot;Y&quot; , &quot;D.E&quot; ,&quot;EK&quot;" sqref="A39:A51">
      <formula1>$CE$5:$CE$8</formula1>
    </dataValidation>
    <dataValidation type="list" allowBlank="1" showInputMessage="1" showErrorMessage="1" errorTitle="DİKKAT !!!!" error="LÜTFEN YANDA AÇILAN OK ARACILIĞIYLA UYGUN SEÇENEĞİ GİRİN_x000a_KÖYDES" sqref="G3:G4 G35">
      <formula1>#REF!</formula1>
    </dataValidation>
    <dataValidation type="list" allowBlank="1" showInputMessage="1" showErrorMessage="1" errorTitle="DİKKAT !!!" error="LÜTFEN YANDA AÇILAN OK ARACILIĞIYLA UYGUN SEÇENEĞİ GİRİN_x000a_KÖYDES" sqref="H36 H3:H4">
      <formula1>#REF!</formula1>
    </dataValidation>
    <dataValidation type="list" allowBlank="1" showInputMessage="1" showErrorMessage="1" errorTitle="LÜTFEN DİKKAT !!!!" error="GİRİDİĞİNİZ DEĞER AŞAĞIDAKİLERDEN BİRİSİ OLMALIDIR &quot;Y&quot; , &quot;D.E&quot; ,&quot;EK&quot;" sqref="A2:A3">
      <formula1>#REF!</formula1>
    </dataValidation>
  </dataValidations>
  <printOptions horizontalCentered="1"/>
  <pageMargins left="0.11811023622047245" right="0.11811023622047245" top="0.35433070866141736" bottom="0.35433070866141736" header="0.31496062992125984" footer="0.31496062992125984"/>
  <pageSetup paperSize="9" scale="60" orientation="landscape" blackAndWhite="1" r:id="rId1"/>
  <headerFooter alignWithMargins="0">
    <oddFooter>&amp;A&amp;RSayfa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pageSetUpPr fitToPage="1"/>
  </sheetPr>
  <dimension ref="A1:CM25"/>
  <sheetViews>
    <sheetView showZeros="0" view="pageBreakPreview" zoomScale="75" zoomScaleNormal="100" zoomScaleSheetLayoutView="75" workbookViewId="0">
      <selection activeCell="G8" sqref="G8"/>
    </sheetView>
  </sheetViews>
  <sheetFormatPr defaultRowHeight="12.75" zeroHeight="1"/>
  <cols>
    <col min="1" max="1" width="5.85546875" style="10" customWidth="1"/>
    <col min="2" max="2" width="14.28515625" style="10" customWidth="1"/>
    <col min="3" max="3" width="14.140625" style="10" customWidth="1"/>
    <col min="4" max="4" width="18.140625" style="10" customWidth="1"/>
    <col min="5" max="5" width="18.7109375" style="10" customWidth="1"/>
    <col min="6" max="6" width="10.42578125" style="10" customWidth="1"/>
    <col min="7" max="7" width="18.85546875" style="10" customWidth="1"/>
    <col min="8" max="8" width="21.7109375" style="10" customWidth="1"/>
    <col min="9" max="9" width="14.140625" style="179" customWidth="1"/>
    <col min="10" max="10" width="11.42578125" style="179" customWidth="1"/>
    <col min="11" max="11" width="10.28515625" style="180" customWidth="1"/>
    <col min="12" max="12" width="11.5703125" style="179" customWidth="1"/>
    <col min="13" max="13" width="12.5703125" style="179" customWidth="1"/>
    <col min="14" max="14" width="12" style="179" customWidth="1"/>
    <col min="15" max="15" width="9.140625" style="179"/>
    <col min="16" max="16" width="8.28515625" style="179" customWidth="1"/>
    <col min="17" max="17" width="6.7109375" style="181" customWidth="1"/>
    <col min="18" max="18" width="6.85546875" style="10" customWidth="1"/>
    <col min="19" max="19" width="6" style="10" customWidth="1"/>
    <col min="20" max="20" width="8.140625" style="10" customWidth="1"/>
    <col min="21" max="21" width="5.7109375" style="10" customWidth="1"/>
    <col min="22" max="22" width="5.5703125" style="10" customWidth="1"/>
    <col min="23" max="23" width="8.85546875" style="10" customWidth="1"/>
    <col min="24" max="24" width="24.7109375" style="10" customWidth="1"/>
    <col min="25" max="84" width="9.140625" style="176"/>
    <col min="85" max="86" width="9.140625" style="10"/>
    <col min="87" max="87" width="9.140625" style="176"/>
    <col min="88" max="88" width="10.42578125" style="176" customWidth="1"/>
    <col min="89" max="89" width="10.28515625" style="176" customWidth="1"/>
    <col min="90" max="91" width="9.140625" style="176"/>
    <col min="92" max="93" width="9.140625" style="10"/>
    <col min="94" max="97" width="0" style="10" hidden="1" customWidth="1"/>
    <col min="98" max="16384" width="9.140625" style="10"/>
  </cols>
  <sheetData>
    <row r="1" spans="1:91" s="53" customFormat="1" ht="18">
      <c r="A1" s="2177" t="s">
        <v>1915</v>
      </c>
      <c r="B1" s="2177"/>
      <c r="C1" s="2177"/>
      <c r="D1" s="2177"/>
      <c r="E1" s="2177"/>
      <c r="F1" s="2177"/>
      <c r="G1" s="2177"/>
      <c r="H1" s="2177"/>
      <c r="I1" s="2177"/>
      <c r="J1" s="2177"/>
      <c r="K1" s="2177"/>
      <c r="L1" s="2177"/>
      <c r="M1" s="2177"/>
      <c r="N1" s="2177"/>
      <c r="O1" s="2177"/>
      <c r="P1" s="2177"/>
      <c r="Q1" s="2177"/>
      <c r="R1" s="2177"/>
      <c r="S1" s="2177"/>
      <c r="T1" s="2177"/>
      <c r="U1" s="2177"/>
      <c r="V1" s="2177"/>
      <c r="W1" s="2177"/>
      <c r="X1" s="2177"/>
      <c r="CI1" s="176"/>
      <c r="CJ1" s="176"/>
      <c r="CK1" s="176"/>
      <c r="CL1" s="176"/>
      <c r="CM1" s="176"/>
    </row>
    <row r="2" spans="1:91" s="53" customFormat="1" ht="13.5" customHeight="1" thickBot="1">
      <c r="A2" s="409"/>
      <c r="B2" s="468"/>
      <c r="C2" s="409"/>
      <c r="D2" s="409"/>
      <c r="E2" s="468"/>
      <c r="F2" s="409"/>
      <c r="G2" s="2286">
        <v>42613</v>
      </c>
      <c r="H2" s="2286"/>
      <c r="I2" s="2286"/>
      <c r="J2" s="2286"/>
      <c r="K2" s="2286"/>
      <c r="L2" s="2286"/>
      <c r="M2" s="2286"/>
      <c r="N2" s="2286"/>
      <c r="O2" s="2286"/>
      <c r="P2" s="469"/>
      <c r="Q2" s="409"/>
      <c r="R2" s="409"/>
      <c r="S2" s="409"/>
      <c r="T2" s="409"/>
      <c r="U2" s="409"/>
      <c r="V2" s="409"/>
      <c r="W2" s="409"/>
      <c r="X2" s="409"/>
      <c r="CI2" s="176"/>
      <c r="CJ2" s="176"/>
      <c r="CK2" s="176"/>
      <c r="CL2" s="176"/>
      <c r="CM2" s="176"/>
    </row>
    <row r="3" spans="1:91" s="53" customFormat="1" ht="40.5" customHeight="1">
      <c r="A3" s="2181" t="s">
        <v>139</v>
      </c>
      <c r="B3" s="2183" t="s">
        <v>140</v>
      </c>
      <c r="C3" s="2183" t="s">
        <v>141</v>
      </c>
      <c r="D3" s="2183" t="s">
        <v>143</v>
      </c>
      <c r="E3" s="2183"/>
      <c r="F3" s="2273" t="s">
        <v>44</v>
      </c>
      <c r="G3" s="2187" t="s">
        <v>674</v>
      </c>
      <c r="H3" s="2275" t="s">
        <v>844</v>
      </c>
      <c r="I3" s="418" t="s">
        <v>147</v>
      </c>
      <c r="J3" s="419" t="s">
        <v>148</v>
      </c>
      <c r="K3" s="419" t="s">
        <v>149</v>
      </c>
      <c r="L3" s="506" t="s">
        <v>150</v>
      </c>
      <c r="M3" s="2277" t="s">
        <v>85</v>
      </c>
      <c r="N3" s="2279" t="s">
        <v>86</v>
      </c>
      <c r="O3" s="2281" t="s">
        <v>84</v>
      </c>
      <c r="P3" s="2282"/>
      <c r="Q3" s="2195" t="s">
        <v>161</v>
      </c>
      <c r="R3" s="2196"/>
      <c r="S3" s="2283" t="s">
        <v>2</v>
      </c>
      <c r="T3" s="2198"/>
      <c r="U3" s="2198"/>
      <c r="V3" s="2198"/>
      <c r="W3" s="2198"/>
      <c r="X3" s="2199"/>
      <c r="CI3" s="176"/>
      <c r="CJ3" s="176"/>
      <c r="CK3" s="176"/>
      <c r="CL3" s="176"/>
      <c r="CM3" s="176"/>
    </row>
    <row r="4" spans="1:91" s="53" customFormat="1" ht="41.25" customHeight="1" thickBot="1">
      <c r="A4" s="2182"/>
      <c r="B4" s="2184"/>
      <c r="C4" s="2184"/>
      <c r="D4" s="1845" t="s">
        <v>162</v>
      </c>
      <c r="E4" s="1842" t="s">
        <v>676</v>
      </c>
      <c r="F4" s="2274"/>
      <c r="G4" s="2190"/>
      <c r="H4" s="2276"/>
      <c r="I4" s="424" t="s">
        <v>164</v>
      </c>
      <c r="J4" s="425" t="s">
        <v>165</v>
      </c>
      <c r="K4" s="425" t="s">
        <v>845</v>
      </c>
      <c r="L4" s="507" t="s">
        <v>166</v>
      </c>
      <c r="M4" s="2278"/>
      <c r="N4" s="2280"/>
      <c r="O4" s="1900" t="s">
        <v>88</v>
      </c>
      <c r="P4" s="508" t="s">
        <v>89</v>
      </c>
      <c r="Q4" s="509" t="s">
        <v>172</v>
      </c>
      <c r="R4" s="510" t="s">
        <v>173</v>
      </c>
      <c r="S4" s="511" t="s">
        <v>174</v>
      </c>
      <c r="T4" s="512" t="s">
        <v>175</v>
      </c>
      <c r="U4" s="512" t="s">
        <v>176</v>
      </c>
      <c r="V4" s="512" t="s">
        <v>177</v>
      </c>
      <c r="W4" s="512" t="s">
        <v>178</v>
      </c>
      <c r="X4" s="513" t="s">
        <v>179</v>
      </c>
      <c r="CI4" s="176"/>
      <c r="CJ4" s="176"/>
      <c r="CK4" s="176"/>
      <c r="CL4" s="176"/>
      <c r="CM4" s="176"/>
    </row>
    <row r="5" spans="1:91" s="177" customFormat="1" ht="42" customHeight="1">
      <c r="A5" s="470"/>
      <c r="B5" s="514"/>
      <c r="C5" s="520"/>
      <c r="D5" s="522"/>
      <c r="E5" s="471"/>
      <c r="F5" s="515"/>
      <c r="G5" s="472"/>
      <c r="H5" s="473"/>
      <c r="I5" s="474"/>
      <c r="J5" s="475"/>
      <c r="K5" s="476"/>
      <c r="L5" s="477"/>
      <c r="M5" s="478"/>
      <c r="N5" s="479"/>
      <c r="O5" s="479"/>
      <c r="P5" s="525"/>
      <c r="Q5" s="531"/>
      <c r="R5" s="532"/>
      <c r="S5" s="528"/>
      <c r="T5" s="514"/>
      <c r="U5" s="514"/>
      <c r="V5" s="514"/>
      <c r="W5" s="514"/>
      <c r="X5" s="480"/>
      <c r="AY5" s="120" t="s">
        <v>180</v>
      </c>
      <c r="AZ5" s="120" t="s">
        <v>75</v>
      </c>
      <c r="BA5" s="120" t="s">
        <v>846</v>
      </c>
      <c r="CI5" s="120" t="s">
        <v>180</v>
      </c>
      <c r="CJ5" s="120" t="s">
        <v>75</v>
      </c>
      <c r="CK5" s="120" t="s">
        <v>847</v>
      </c>
      <c r="CL5" s="120"/>
      <c r="CM5" s="120"/>
    </row>
    <row r="6" spans="1:91" s="177" customFormat="1" ht="42" customHeight="1">
      <c r="A6" s="470"/>
      <c r="B6" s="514"/>
      <c r="C6" s="520"/>
      <c r="D6" s="649"/>
      <c r="E6" s="482"/>
      <c r="F6" s="515"/>
      <c r="G6" s="472"/>
      <c r="H6" s="483"/>
      <c r="I6" s="484"/>
      <c r="J6" s="650"/>
      <c r="K6" s="476"/>
      <c r="L6" s="477"/>
      <c r="M6" s="479"/>
      <c r="N6" s="479"/>
      <c r="O6" s="479"/>
      <c r="P6" s="525"/>
      <c r="Q6" s="651"/>
      <c r="R6" s="652"/>
      <c r="S6" s="528"/>
      <c r="T6" s="514"/>
      <c r="U6" s="514"/>
      <c r="V6" s="514"/>
      <c r="W6" s="514"/>
      <c r="X6" s="480"/>
      <c r="AY6" s="120"/>
      <c r="AZ6" s="120"/>
      <c r="BA6" s="120"/>
      <c r="CI6" s="120"/>
      <c r="CJ6" s="120"/>
      <c r="CK6" s="120"/>
      <c r="CL6" s="120"/>
      <c r="CM6" s="120"/>
    </row>
    <row r="7" spans="1:91" s="177" customFormat="1" ht="42" customHeight="1">
      <c r="A7" s="470"/>
      <c r="B7" s="514"/>
      <c r="C7" s="520"/>
      <c r="D7" s="649"/>
      <c r="E7" s="482"/>
      <c r="F7" s="515"/>
      <c r="G7" s="472"/>
      <c r="H7" s="483"/>
      <c r="I7" s="484"/>
      <c r="J7" s="650"/>
      <c r="K7" s="476"/>
      <c r="L7" s="477"/>
      <c r="M7" s="479"/>
      <c r="N7" s="479"/>
      <c r="O7" s="479"/>
      <c r="P7" s="525"/>
      <c r="Q7" s="651"/>
      <c r="R7" s="652"/>
      <c r="S7" s="528"/>
      <c r="T7" s="514"/>
      <c r="U7" s="514"/>
      <c r="V7" s="514"/>
      <c r="W7" s="514"/>
      <c r="X7" s="480"/>
      <c r="AY7" s="120"/>
      <c r="AZ7" s="120"/>
      <c r="BA7" s="120"/>
      <c r="CI7" s="120"/>
      <c r="CJ7" s="120"/>
      <c r="CK7" s="120"/>
      <c r="CL7" s="120"/>
      <c r="CM7" s="120"/>
    </row>
    <row r="8" spans="1:91" s="177" customFormat="1" ht="42" customHeight="1">
      <c r="A8" s="470"/>
      <c r="B8" s="514"/>
      <c r="C8" s="520"/>
      <c r="D8" s="649"/>
      <c r="E8" s="482"/>
      <c r="F8" s="515"/>
      <c r="G8" s="472"/>
      <c r="H8" s="483"/>
      <c r="I8" s="484"/>
      <c r="J8" s="650"/>
      <c r="K8" s="476"/>
      <c r="L8" s="477"/>
      <c r="M8" s="479"/>
      <c r="N8" s="479"/>
      <c r="O8" s="479"/>
      <c r="P8" s="525"/>
      <c r="Q8" s="651"/>
      <c r="R8" s="652"/>
      <c r="S8" s="528"/>
      <c r="T8" s="514"/>
      <c r="U8" s="514"/>
      <c r="V8" s="514"/>
      <c r="W8" s="514"/>
      <c r="X8" s="480"/>
      <c r="AY8" s="120"/>
      <c r="AZ8" s="120"/>
      <c r="BA8" s="120"/>
      <c r="CI8" s="120"/>
      <c r="CJ8" s="120"/>
      <c r="CK8" s="120"/>
      <c r="CL8" s="120"/>
      <c r="CM8" s="120"/>
    </row>
    <row r="9" spans="1:91" s="177" customFormat="1" ht="42" customHeight="1">
      <c r="A9" s="470"/>
      <c r="B9" s="514"/>
      <c r="C9" s="520"/>
      <c r="D9" s="649"/>
      <c r="E9" s="482"/>
      <c r="F9" s="515"/>
      <c r="G9" s="472"/>
      <c r="H9" s="483"/>
      <c r="I9" s="484"/>
      <c r="J9" s="650"/>
      <c r="K9" s="476"/>
      <c r="L9" s="477"/>
      <c r="M9" s="479"/>
      <c r="N9" s="479"/>
      <c r="O9" s="479"/>
      <c r="P9" s="525"/>
      <c r="Q9" s="651"/>
      <c r="R9" s="652"/>
      <c r="S9" s="528"/>
      <c r="T9" s="514"/>
      <c r="U9" s="514"/>
      <c r="V9" s="514"/>
      <c r="W9" s="514"/>
      <c r="X9" s="480"/>
      <c r="AY9" s="120"/>
      <c r="AZ9" s="120"/>
      <c r="BA9" s="120"/>
      <c r="CI9" s="120"/>
      <c r="CJ9" s="120"/>
      <c r="CK9" s="120"/>
      <c r="CL9" s="120"/>
      <c r="CM9" s="120"/>
    </row>
    <row r="10" spans="1:91" s="178" customFormat="1" ht="42" customHeight="1">
      <c r="A10" s="481"/>
      <c r="B10" s="514"/>
      <c r="C10" s="520"/>
      <c r="D10" s="523"/>
      <c r="E10" s="482"/>
      <c r="F10" s="417"/>
      <c r="G10" s="472"/>
      <c r="H10" s="483"/>
      <c r="I10" s="484"/>
      <c r="J10" s="485"/>
      <c r="K10" s="486"/>
      <c r="L10" s="487"/>
      <c r="M10" s="488"/>
      <c r="N10" s="488"/>
      <c r="O10" s="488"/>
      <c r="P10" s="526"/>
      <c r="Q10" s="533"/>
      <c r="R10" s="534"/>
      <c r="S10" s="529"/>
      <c r="T10" s="516"/>
      <c r="U10" s="516"/>
      <c r="V10" s="516"/>
      <c r="W10" s="516"/>
      <c r="X10" s="489"/>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t="s">
        <v>848</v>
      </c>
      <c r="AZ10" s="120" t="s">
        <v>849</v>
      </c>
      <c r="BA10" s="120" t="s">
        <v>850</v>
      </c>
      <c r="BB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I10" s="120" t="s">
        <v>848</v>
      </c>
      <c r="CJ10" s="120" t="s">
        <v>849</v>
      </c>
      <c r="CK10" s="120" t="s">
        <v>851</v>
      </c>
      <c r="CL10" s="120"/>
      <c r="CM10" s="120"/>
    </row>
    <row r="11" spans="1:91" s="178" customFormat="1" ht="42" customHeight="1" thickBot="1">
      <c r="A11" s="490"/>
      <c r="B11" s="517"/>
      <c r="C11" s="521"/>
      <c r="D11" s="524"/>
      <c r="E11" s="482"/>
      <c r="F11" s="518"/>
      <c r="G11" s="491"/>
      <c r="H11" s="483"/>
      <c r="I11" s="484"/>
      <c r="J11" s="492"/>
      <c r="K11" s="493"/>
      <c r="L11" s="494"/>
      <c r="M11" s="495"/>
      <c r="N11" s="496"/>
      <c r="O11" s="496"/>
      <c r="P11" s="527"/>
      <c r="Q11" s="535"/>
      <c r="R11" s="536"/>
      <c r="S11" s="530"/>
      <c r="T11" s="519"/>
      <c r="U11" s="519"/>
      <c r="V11" s="519"/>
      <c r="W11" s="519"/>
      <c r="X11" s="497"/>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t="s">
        <v>9</v>
      </c>
      <c r="AZ11" s="120" t="s">
        <v>77</v>
      </c>
      <c r="BA11" s="120" t="s">
        <v>852</v>
      </c>
      <c r="BB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I11" s="120" t="s">
        <v>9</v>
      </c>
      <c r="CJ11" s="120" t="s">
        <v>77</v>
      </c>
      <c r="CK11" s="120" t="s">
        <v>853</v>
      </c>
      <c r="CL11" s="120"/>
      <c r="CM11" s="120"/>
    </row>
    <row r="12" spans="1:91" s="191" customFormat="1" ht="42" customHeight="1" thickBot="1">
      <c r="A12" s="2284" t="s">
        <v>10</v>
      </c>
      <c r="B12" s="2285"/>
      <c r="C12" s="2285"/>
      <c r="D12" s="2285"/>
      <c r="E12" s="2285"/>
      <c r="F12" s="498">
        <f>SUM(F5:F11)</f>
        <v>0</v>
      </c>
      <c r="G12" s="498"/>
      <c r="H12" s="498"/>
      <c r="I12" s="499">
        <f>SUM(I5:I11)</f>
        <v>0</v>
      </c>
      <c r="J12" s="499">
        <f>SUM(J5:J11)</f>
        <v>0</v>
      </c>
      <c r="K12" s="500">
        <f>SUM(K5:K11)</f>
        <v>0</v>
      </c>
      <c r="L12" s="501">
        <f>I12-K12</f>
        <v>0</v>
      </c>
      <c r="M12" s="502">
        <f>SUM(M5:M11)</f>
        <v>0</v>
      </c>
      <c r="N12" s="502">
        <f>SUM(N5:N11)</f>
        <v>0</v>
      </c>
      <c r="O12" s="502">
        <f>SUM(O5:O11)</f>
        <v>0</v>
      </c>
      <c r="P12" s="502">
        <f>SUM(P5:P11)</f>
        <v>0</v>
      </c>
      <c r="Q12" s="503"/>
      <c r="R12" s="504"/>
      <c r="S12" s="498">
        <f>SUM(S5:S11)</f>
        <v>0</v>
      </c>
      <c r="T12" s="498">
        <f>SUM(T5:T11)</f>
        <v>0</v>
      </c>
      <c r="U12" s="498">
        <f>SUM(U5:U11)</f>
        <v>0</v>
      </c>
      <c r="V12" s="498">
        <f>SUM(V5:V11)</f>
        <v>0</v>
      </c>
      <c r="W12" s="498">
        <f>SUM(W5:W11)</f>
        <v>0</v>
      </c>
      <c r="X12" s="505"/>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t="s">
        <v>854</v>
      </c>
      <c r="BB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I12" s="190"/>
      <c r="CJ12" s="190"/>
      <c r="CK12" s="190"/>
      <c r="CL12" s="190"/>
      <c r="CM12" s="190"/>
    </row>
    <row r="13" spans="1:91" s="178" customFormat="1" ht="42" hidden="1" customHeight="1">
      <c r="A13" s="182"/>
      <c r="B13" s="183"/>
      <c r="C13" s="184"/>
      <c r="D13" s="184"/>
      <c r="E13" s="184"/>
      <c r="F13" s="184"/>
      <c r="G13" s="184"/>
      <c r="H13" s="184"/>
      <c r="I13" s="185"/>
      <c r="J13" s="185"/>
      <c r="K13" s="186"/>
      <c r="L13" s="187"/>
      <c r="M13" s="187"/>
      <c r="N13" s="187"/>
      <c r="O13" s="187"/>
      <c r="P13" s="187"/>
      <c r="Q13" s="188"/>
      <c r="R13" s="187"/>
      <c r="S13" s="189"/>
      <c r="T13" s="189"/>
      <c r="U13" s="189"/>
      <c r="V13" s="189"/>
      <c r="W13" s="189"/>
      <c r="X13" s="189"/>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I13" s="120"/>
      <c r="CJ13" s="120"/>
      <c r="CK13" s="120"/>
      <c r="CL13" s="120"/>
      <c r="CM13" s="120"/>
    </row>
    <row r="14" spans="1:91" s="178" customFormat="1" ht="42" hidden="1" customHeight="1">
      <c r="A14" s="182"/>
      <c r="B14" s="183"/>
      <c r="C14" s="184"/>
      <c r="D14" s="184"/>
      <c r="E14" s="184"/>
      <c r="F14" s="184"/>
      <c r="G14" s="184"/>
      <c r="H14" s="184"/>
      <c r="I14" s="185"/>
      <c r="J14" s="185"/>
      <c r="K14" s="186"/>
      <c r="L14" s="187"/>
      <c r="M14" s="187"/>
      <c r="N14" s="187"/>
      <c r="O14" s="187"/>
      <c r="P14" s="187"/>
      <c r="Q14" s="188"/>
      <c r="R14" s="187"/>
      <c r="S14" s="189"/>
      <c r="T14" s="189"/>
      <c r="U14" s="189"/>
      <c r="V14" s="189"/>
      <c r="W14" s="189"/>
      <c r="X14" s="189"/>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I14" s="120"/>
      <c r="CJ14" s="120"/>
      <c r="CK14" s="120"/>
      <c r="CL14" s="120"/>
      <c r="CM14" s="120"/>
    </row>
    <row r="15" spans="1:91" s="178" customFormat="1" ht="42" hidden="1" customHeight="1">
      <c r="A15" s="182"/>
      <c r="B15" s="183"/>
      <c r="C15" s="184"/>
      <c r="D15" s="184"/>
      <c r="E15" s="184"/>
      <c r="F15" s="184"/>
      <c r="G15" s="184"/>
      <c r="H15" s="184"/>
      <c r="I15" s="185"/>
      <c r="J15" s="185"/>
      <c r="K15" s="186"/>
      <c r="L15" s="187"/>
      <c r="M15" s="187"/>
      <c r="N15" s="187"/>
      <c r="O15" s="187"/>
      <c r="P15" s="187"/>
      <c r="Q15" s="188"/>
      <c r="R15" s="187"/>
      <c r="S15" s="189"/>
      <c r="T15" s="189"/>
      <c r="U15" s="189"/>
      <c r="V15" s="189"/>
      <c r="W15" s="189"/>
      <c r="X15" s="189"/>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I15" s="120"/>
      <c r="CJ15" s="120"/>
      <c r="CK15" s="120"/>
      <c r="CL15" s="120"/>
      <c r="CM15" s="120"/>
    </row>
    <row r="16" spans="1:91" s="178" customFormat="1" ht="42" hidden="1" customHeight="1">
      <c r="A16" s="182"/>
      <c r="B16" s="183"/>
      <c r="C16" s="184"/>
      <c r="D16" s="184"/>
      <c r="E16" s="184"/>
      <c r="F16" s="184"/>
      <c r="G16" s="184"/>
      <c r="H16" s="184"/>
      <c r="I16" s="185"/>
      <c r="J16" s="185"/>
      <c r="K16" s="186"/>
      <c r="L16" s="187"/>
      <c r="M16" s="187"/>
      <c r="N16" s="187"/>
      <c r="O16" s="187"/>
      <c r="P16" s="187"/>
      <c r="Q16" s="188"/>
      <c r="R16" s="187"/>
      <c r="S16" s="189"/>
      <c r="T16" s="189"/>
      <c r="U16" s="189"/>
      <c r="V16" s="189"/>
      <c r="W16" s="189"/>
      <c r="X16" s="189"/>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I16" s="120"/>
      <c r="CJ16" s="120"/>
      <c r="CK16" s="120"/>
      <c r="CL16" s="120"/>
      <c r="CM16" s="120"/>
    </row>
    <row r="17" spans="1:91" s="178" customFormat="1" ht="42" hidden="1" customHeight="1">
      <c r="A17" s="182"/>
      <c r="B17" s="183"/>
      <c r="C17" s="184"/>
      <c r="D17" s="184"/>
      <c r="E17" s="184"/>
      <c r="F17" s="184"/>
      <c r="G17" s="184"/>
      <c r="H17" s="184"/>
      <c r="I17" s="185"/>
      <c r="J17" s="185"/>
      <c r="K17" s="186"/>
      <c r="L17" s="187"/>
      <c r="M17" s="187"/>
      <c r="N17" s="187"/>
      <c r="O17" s="187"/>
      <c r="P17" s="187"/>
      <c r="Q17" s="188"/>
      <c r="R17" s="187"/>
      <c r="S17" s="189"/>
      <c r="T17" s="189"/>
      <c r="U17" s="189"/>
      <c r="V17" s="189"/>
      <c r="W17" s="189"/>
      <c r="X17" s="189"/>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I17" s="120"/>
      <c r="CJ17" s="120"/>
      <c r="CK17" s="120"/>
      <c r="CL17" s="120"/>
      <c r="CM17" s="120"/>
    </row>
    <row r="18" spans="1:91" s="178" customFormat="1" ht="42" hidden="1" customHeight="1">
      <c r="A18" s="182"/>
      <c r="B18" s="183"/>
      <c r="C18" s="184"/>
      <c r="D18" s="184"/>
      <c r="E18" s="184"/>
      <c r="F18" s="184"/>
      <c r="G18" s="184"/>
      <c r="H18" s="184"/>
      <c r="I18" s="185"/>
      <c r="J18" s="185"/>
      <c r="K18" s="186"/>
      <c r="L18" s="187"/>
      <c r="M18" s="187"/>
      <c r="N18" s="187"/>
      <c r="O18" s="187"/>
      <c r="P18" s="187"/>
      <c r="Q18" s="188"/>
      <c r="R18" s="187"/>
      <c r="S18" s="189"/>
      <c r="T18" s="189"/>
      <c r="U18" s="189"/>
      <c r="V18" s="189"/>
      <c r="W18" s="189"/>
      <c r="X18" s="189"/>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I18" s="120"/>
      <c r="CJ18" s="120"/>
      <c r="CK18" s="120"/>
      <c r="CL18" s="120"/>
      <c r="CM18" s="120"/>
    </row>
    <row r="19" spans="1:91" s="178" customFormat="1" ht="42" hidden="1" customHeight="1">
      <c r="A19" s="182"/>
      <c r="B19" s="183"/>
      <c r="C19" s="184"/>
      <c r="D19" s="184"/>
      <c r="E19" s="184"/>
      <c r="F19" s="184"/>
      <c r="G19" s="184"/>
      <c r="H19" s="184"/>
      <c r="I19" s="185"/>
      <c r="J19" s="185"/>
      <c r="K19" s="186"/>
      <c r="L19" s="187"/>
      <c r="M19" s="187"/>
      <c r="N19" s="187"/>
      <c r="O19" s="187"/>
      <c r="P19" s="187"/>
      <c r="Q19" s="188"/>
      <c r="R19" s="187"/>
      <c r="S19" s="189"/>
      <c r="T19" s="189"/>
      <c r="U19" s="189"/>
      <c r="V19" s="189"/>
      <c r="W19" s="189"/>
      <c r="X19" s="189"/>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I19" s="120"/>
      <c r="CJ19" s="120"/>
      <c r="CK19" s="120"/>
      <c r="CL19" s="120"/>
      <c r="CM19" s="120"/>
    </row>
    <row r="20" spans="1:91" s="178" customFormat="1" ht="42" hidden="1" customHeight="1">
      <c r="A20" s="182"/>
      <c r="B20" s="183"/>
      <c r="C20" s="184"/>
      <c r="D20" s="184"/>
      <c r="E20" s="184"/>
      <c r="F20" s="184"/>
      <c r="G20" s="184"/>
      <c r="H20" s="184"/>
      <c r="I20" s="185"/>
      <c r="J20" s="185"/>
      <c r="K20" s="186"/>
      <c r="L20" s="187"/>
      <c r="M20" s="187"/>
      <c r="N20" s="187"/>
      <c r="O20" s="187"/>
      <c r="P20" s="187"/>
      <c r="Q20" s="188"/>
      <c r="R20" s="187"/>
      <c r="S20" s="189"/>
      <c r="T20" s="189"/>
      <c r="U20" s="189"/>
      <c r="V20" s="189"/>
      <c r="W20" s="189"/>
      <c r="X20" s="189"/>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I20" s="120"/>
      <c r="CJ20" s="120"/>
      <c r="CK20" s="120"/>
      <c r="CL20" s="120"/>
      <c r="CM20" s="120"/>
    </row>
    <row r="21" spans="1:91" s="178" customFormat="1" ht="42" hidden="1" customHeight="1">
      <c r="A21" s="182"/>
      <c r="B21" s="183"/>
      <c r="C21" s="184"/>
      <c r="D21" s="184"/>
      <c r="E21" s="184"/>
      <c r="F21" s="184"/>
      <c r="G21" s="184"/>
      <c r="H21" s="184"/>
      <c r="I21" s="185"/>
      <c r="J21" s="185"/>
      <c r="K21" s="186"/>
      <c r="L21" s="187"/>
      <c r="M21" s="187"/>
      <c r="N21" s="187"/>
      <c r="O21" s="187"/>
      <c r="P21" s="187"/>
      <c r="Q21" s="188"/>
      <c r="R21" s="187"/>
      <c r="S21" s="189"/>
      <c r="T21" s="189"/>
      <c r="U21" s="189"/>
      <c r="V21" s="189"/>
      <c r="W21" s="189"/>
      <c r="X21" s="189"/>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I21" s="120"/>
      <c r="CJ21" s="120"/>
      <c r="CK21" s="120"/>
      <c r="CL21" s="120"/>
      <c r="CM21" s="120"/>
    </row>
    <row r="22" spans="1:91" s="178" customFormat="1" ht="42" hidden="1" customHeight="1">
      <c r="A22" s="182"/>
      <c r="B22" s="183"/>
      <c r="C22" s="184"/>
      <c r="D22" s="184"/>
      <c r="E22" s="184"/>
      <c r="F22" s="184"/>
      <c r="G22" s="184"/>
      <c r="H22" s="184"/>
      <c r="I22" s="185"/>
      <c r="J22" s="185"/>
      <c r="K22" s="186"/>
      <c r="L22" s="187"/>
      <c r="M22" s="187"/>
      <c r="N22" s="187"/>
      <c r="O22" s="187"/>
      <c r="P22" s="187"/>
      <c r="Q22" s="188"/>
      <c r="R22" s="187"/>
      <c r="S22" s="189"/>
      <c r="T22" s="189"/>
      <c r="U22" s="189"/>
      <c r="V22" s="189"/>
      <c r="W22" s="189"/>
      <c r="X22" s="189"/>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I22" s="120"/>
      <c r="CJ22" s="120"/>
      <c r="CK22" s="120"/>
      <c r="CL22" s="120"/>
      <c r="CM22" s="120"/>
    </row>
    <row r="23" spans="1:91" s="178" customFormat="1" ht="42" hidden="1" customHeight="1">
      <c r="A23" s="182"/>
      <c r="B23" s="183"/>
      <c r="C23" s="184"/>
      <c r="D23" s="184"/>
      <c r="E23" s="184"/>
      <c r="F23" s="184"/>
      <c r="G23" s="184"/>
      <c r="H23" s="184"/>
      <c r="I23" s="185"/>
      <c r="J23" s="185"/>
      <c r="K23" s="186"/>
      <c r="L23" s="187"/>
      <c r="M23" s="187"/>
      <c r="N23" s="187"/>
      <c r="O23" s="187"/>
      <c r="P23" s="187"/>
      <c r="Q23" s="188"/>
      <c r="R23" s="187"/>
      <c r="S23" s="189"/>
      <c r="T23" s="189"/>
      <c r="U23" s="189"/>
      <c r="V23" s="189"/>
      <c r="W23" s="189"/>
      <c r="X23" s="189"/>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I23" s="120"/>
      <c r="CJ23" s="120"/>
      <c r="CK23" s="120"/>
      <c r="CL23" s="120"/>
      <c r="CM23" s="120"/>
    </row>
    <row r="24" spans="1:91"/>
    <row r="25" spans="1:91"/>
  </sheetData>
  <dataConsolidate/>
  <mergeCells count="15">
    <mergeCell ref="Q3:R3"/>
    <mergeCell ref="S3:X3"/>
    <mergeCell ref="O3:P3"/>
    <mergeCell ref="A1:X1"/>
    <mergeCell ref="A3:A4"/>
    <mergeCell ref="B3:B4"/>
    <mergeCell ref="C3:C4"/>
    <mergeCell ref="D3:E3"/>
    <mergeCell ref="F3:F4"/>
    <mergeCell ref="G3:G4"/>
    <mergeCell ref="H3:H4"/>
    <mergeCell ref="M3:M4"/>
    <mergeCell ref="G2:O2"/>
    <mergeCell ref="A12:E12"/>
    <mergeCell ref="N3:N4"/>
  </mergeCells>
  <phoneticPr fontId="22" type="noConversion"/>
  <dataValidations count="4">
    <dataValidation type="list" allowBlank="1" showInputMessage="1" showErrorMessage="1" sqref="G3:G65536">
      <formula1>$AZ$5:$AZ$11</formula1>
    </dataValidation>
    <dataValidation type="list" allowBlank="1" showInputMessage="1" showErrorMessage="1" sqref="H3:H65536">
      <formula1>$BA$5:$BA$12</formula1>
    </dataValidation>
    <dataValidation type="list" allowBlank="1" showInputMessage="1" showErrorMessage="1" sqref="A2:A11 A13:A65536">
      <formula1>$AY$5:$AY$11</formula1>
    </dataValidation>
    <dataValidation type="whole" allowBlank="1" showInputMessage="1" showErrorMessage="1" sqref="S2:W65536">
      <formula1>0</formula1>
      <formula2>10</formula2>
    </dataValidation>
  </dataValidations>
  <printOptions horizontalCentered="1"/>
  <pageMargins left="0" right="0" top="1.2598425196850394" bottom="0.62992125984251968" header="0.39370078740157483" footer="0.39370078740157483"/>
  <pageSetup paperSize="9" scale="53" orientation="landscape" blackAndWhite="1" r:id="rId1"/>
  <headerFooter alignWithMargins="0">
    <oddHeader>&amp;C&amp;12T.C.
İÇİŞLERİ BAKANLIĞI
Mahalli İdareler Genel Müdürlüğü</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CL24"/>
  <sheetViews>
    <sheetView zoomScale="75" workbookViewId="0">
      <selection sqref="A1:W1"/>
    </sheetView>
  </sheetViews>
  <sheetFormatPr defaultRowHeight="33" customHeight="1"/>
  <cols>
    <col min="1" max="1" width="8.42578125" style="10" bestFit="1" customWidth="1"/>
    <col min="2" max="2" width="7.7109375" style="10" customWidth="1"/>
    <col min="3" max="3" width="10" style="10" customWidth="1"/>
    <col min="4" max="4" width="17.42578125" style="10" customWidth="1"/>
    <col min="5" max="5" width="14.42578125" style="10" bestFit="1" customWidth="1"/>
    <col min="6" max="6" width="6.5703125" style="10" bestFit="1" customWidth="1"/>
    <col min="7" max="7" width="24.85546875" style="10" customWidth="1"/>
    <col min="8" max="8" width="24.5703125" style="10" customWidth="1"/>
    <col min="9" max="9" width="9.42578125" style="179" bestFit="1" customWidth="1"/>
    <col min="10" max="10" width="10" style="179" bestFit="1" customWidth="1"/>
    <col min="11" max="11" width="9.28515625" style="180" bestFit="1" customWidth="1"/>
    <col min="12" max="12" width="13.85546875" style="179" bestFit="1" customWidth="1"/>
    <col min="13" max="13" width="17.7109375" style="179" bestFit="1" customWidth="1"/>
    <col min="14" max="14" width="4" style="179" bestFit="1" customWidth="1"/>
    <col min="15" max="15" width="9.85546875" style="179" bestFit="1" customWidth="1"/>
    <col min="16" max="16" width="5.28515625" style="181" bestFit="1" customWidth="1"/>
    <col min="17" max="17" width="6.28515625" style="10" bestFit="1" customWidth="1"/>
    <col min="18" max="18" width="5.5703125" style="10" bestFit="1" customWidth="1"/>
    <col min="19" max="19" width="8.28515625" style="10" bestFit="1" customWidth="1"/>
    <col min="20" max="20" width="4.85546875" style="10" bestFit="1" customWidth="1"/>
    <col min="21" max="21" width="5.28515625" style="10" bestFit="1" customWidth="1"/>
    <col min="22" max="22" width="7.85546875" style="10" bestFit="1" customWidth="1"/>
    <col min="23" max="23" width="13.5703125" style="10" bestFit="1" customWidth="1"/>
    <col min="24" max="51" width="9.140625" style="176"/>
    <col min="52" max="52" width="18.28515625" style="176" customWidth="1"/>
    <col min="53" max="83" width="9.140625" style="176"/>
    <col min="84" max="85" width="9.140625" style="10"/>
    <col min="86" max="86" width="9.140625" style="176"/>
    <col min="87" max="87" width="10.42578125" style="176" customWidth="1"/>
    <col min="88" max="88" width="10.28515625" style="176" customWidth="1"/>
    <col min="89" max="90" width="9.140625" style="176"/>
    <col min="91" max="92" width="9.140625" style="10"/>
    <col min="93" max="96" width="0" style="10" hidden="1" customWidth="1"/>
    <col min="97" max="16384" width="9.140625" style="10"/>
  </cols>
  <sheetData>
    <row r="1" spans="1:90" s="53" customFormat="1" ht="33" customHeight="1">
      <c r="A1" s="2295" t="s">
        <v>1916</v>
      </c>
      <c r="B1" s="2295"/>
      <c r="C1" s="2295"/>
      <c r="D1" s="2295"/>
      <c r="E1" s="2295"/>
      <c r="F1" s="2295"/>
      <c r="G1" s="2295"/>
      <c r="H1" s="2295"/>
      <c r="I1" s="2295"/>
      <c r="J1" s="2295"/>
      <c r="K1" s="2295"/>
      <c r="L1" s="2295"/>
      <c r="M1" s="2295"/>
      <c r="N1" s="2295"/>
      <c r="O1" s="2295"/>
      <c r="P1" s="2295"/>
      <c r="Q1" s="2295"/>
      <c r="R1" s="2295"/>
      <c r="S1" s="2295"/>
      <c r="T1" s="2295"/>
      <c r="U1" s="2295"/>
      <c r="V1" s="2295"/>
      <c r="W1" s="2295"/>
      <c r="CH1" s="176"/>
      <c r="CI1" s="176"/>
      <c r="CJ1" s="176"/>
      <c r="CK1" s="176"/>
      <c r="CL1" s="176"/>
    </row>
    <row r="2" spans="1:90" s="53" customFormat="1" ht="33" customHeight="1" thickBot="1">
      <c r="I2" s="163"/>
      <c r="J2" s="163"/>
      <c r="K2" s="598"/>
      <c r="L2" s="163"/>
      <c r="M2" s="163"/>
      <c r="N2" s="163"/>
      <c r="O2" s="163"/>
      <c r="CH2" s="176"/>
      <c r="CI2" s="176"/>
      <c r="CJ2" s="176"/>
      <c r="CK2" s="176"/>
      <c r="CL2" s="176"/>
    </row>
    <row r="3" spans="1:90" s="53" customFormat="1" ht="33" customHeight="1">
      <c r="A3" s="2296" t="s">
        <v>139</v>
      </c>
      <c r="B3" s="2298" t="s">
        <v>140</v>
      </c>
      <c r="C3" s="2300" t="s">
        <v>141</v>
      </c>
      <c r="D3" s="2300" t="s">
        <v>143</v>
      </c>
      <c r="E3" s="2300"/>
      <c r="F3" s="2302" t="s">
        <v>44</v>
      </c>
      <c r="G3" s="2304" t="s">
        <v>856</v>
      </c>
      <c r="H3" s="2306" t="s">
        <v>857</v>
      </c>
      <c r="I3" s="11" t="s">
        <v>147</v>
      </c>
      <c r="J3" s="12" t="s">
        <v>148</v>
      </c>
      <c r="K3" s="12" t="s">
        <v>149</v>
      </c>
      <c r="L3" s="13" t="s">
        <v>150</v>
      </c>
      <c r="M3" s="2308" t="s">
        <v>858</v>
      </c>
      <c r="N3" s="2287" t="s">
        <v>859</v>
      </c>
      <c r="O3" s="2288"/>
      <c r="P3" s="2287" t="s">
        <v>161</v>
      </c>
      <c r="Q3" s="2288"/>
      <c r="R3" s="2289" t="s">
        <v>2</v>
      </c>
      <c r="S3" s="2290"/>
      <c r="T3" s="2290"/>
      <c r="U3" s="2290"/>
      <c r="V3" s="2290"/>
      <c r="W3" s="2291"/>
      <c r="CH3" s="176"/>
      <c r="CI3" s="176"/>
      <c r="CJ3" s="176"/>
      <c r="CK3" s="176"/>
      <c r="CL3" s="176"/>
    </row>
    <row r="4" spans="1:90" s="53" customFormat="1" ht="60" customHeight="1" thickBot="1">
      <c r="A4" s="2297"/>
      <c r="B4" s="2299"/>
      <c r="C4" s="2301"/>
      <c r="D4" s="1901" t="s">
        <v>162</v>
      </c>
      <c r="E4" s="1976" t="s">
        <v>676</v>
      </c>
      <c r="F4" s="2303"/>
      <c r="G4" s="2305"/>
      <c r="H4" s="2307"/>
      <c r="I4" s="14" t="s">
        <v>164</v>
      </c>
      <c r="J4" s="15" t="s">
        <v>165</v>
      </c>
      <c r="K4" s="15" t="s">
        <v>845</v>
      </c>
      <c r="L4" s="16" t="s">
        <v>860</v>
      </c>
      <c r="M4" s="2309"/>
      <c r="N4" s="599" t="s">
        <v>861</v>
      </c>
      <c r="O4" s="600" t="s">
        <v>862</v>
      </c>
      <c r="P4" s="24" t="s">
        <v>172</v>
      </c>
      <c r="Q4" s="25" t="s">
        <v>173</v>
      </c>
      <c r="R4" s="165" t="s">
        <v>174</v>
      </c>
      <c r="S4" s="50" t="s">
        <v>175</v>
      </c>
      <c r="T4" s="50" t="s">
        <v>176</v>
      </c>
      <c r="U4" s="50" t="s">
        <v>177</v>
      </c>
      <c r="V4" s="50" t="s">
        <v>178</v>
      </c>
      <c r="W4" s="51" t="s">
        <v>179</v>
      </c>
      <c r="CH4" s="176"/>
      <c r="CI4" s="176"/>
      <c r="CJ4" s="176"/>
      <c r="CK4" s="176"/>
      <c r="CL4" s="176"/>
    </row>
    <row r="5" spans="1:90" s="177" customFormat="1" ht="33" customHeight="1">
      <c r="A5" s="601"/>
      <c r="B5" s="602"/>
      <c r="C5" s="603"/>
      <c r="D5" s="603"/>
      <c r="E5" s="603"/>
      <c r="F5" s="603"/>
      <c r="G5" s="603"/>
      <c r="H5" s="604"/>
      <c r="I5" s="605"/>
      <c r="J5" s="606"/>
      <c r="K5" s="607"/>
      <c r="L5" s="608"/>
      <c r="M5" s="609"/>
      <c r="N5" s="610"/>
      <c r="O5" s="611"/>
      <c r="P5" s="612"/>
      <c r="Q5" s="608"/>
      <c r="R5" s="612"/>
      <c r="S5" s="613"/>
      <c r="T5" s="613"/>
      <c r="U5" s="613"/>
      <c r="V5" s="613"/>
      <c r="W5" s="614"/>
      <c r="AX5" s="120" t="s">
        <v>180</v>
      </c>
      <c r="AY5" s="120" t="s">
        <v>75</v>
      </c>
      <c r="AZ5" s="120" t="s">
        <v>40</v>
      </c>
      <c r="BA5" s="120" t="s">
        <v>63</v>
      </c>
      <c r="CH5" s="120" t="s">
        <v>180</v>
      </c>
      <c r="CI5" s="120" t="s">
        <v>75</v>
      </c>
      <c r="CJ5" s="120" t="s">
        <v>847</v>
      </c>
      <c r="CK5" s="120"/>
      <c r="CL5" s="120"/>
    </row>
    <row r="6" spans="1:90" s="178" customFormat="1" ht="33" customHeight="1">
      <c r="A6" s="615"/>
      <c r="B6" s="616"/>
      <c r="C6" s="617"/>
      <c r="D6" s="617"/>
      <c r="E6" s="617"/>
      <c r="F6" s="617"/>
      <c r="G6" s="617"/>
      <c r="H6" s="618"/>
      <c r="I6" s="619"/>
      <c r="J6" s="620"/>
      <c r="K6" s="621"/>
      <c r="L6" s="622"/>
      <c r="M6" s="623"/>
      <c r="N6" s="623"/>
      <c r="O6" s="624"/>
      <c r="P6" s="625"/>
      <c r="Q6" s="624"/>
      <c r="R6" s="91"/>
      <c r="S6" s="92"/>
      <c r="T6" s="92"/>
      <c r="U6" s="92"/>
      <c r="V6" s="92"/>
      <c r="W6" s="93"/>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t="s">
        <v>848</v>
      </c>
      <c r="AY6" s="120" t="s">
        <v>849</v>
      </c>
      <c r="AZ6" s="120" t="s">
        <v>863</v>
      </c>
      <c r="BA6" s="120" t="s">
        <v>64</v>
      </c>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H6" s="120" t="s">
        <v>848</v>
      </c>
      <c r="CI6" s="120" t="s">
        <v>849</v>
      </c>
      <c r="CJ6" s="120" t="s">
        <v>851</v>
      </c>
      <c r="CK6" s="120"/>
      <c r="CL6" s="120"/>
    </row>
    <row r="7" spans="1:90" s="178" customFormat="1" ht="33" customHeight="1">
      <c r="A7" s="615"/>
      <c r="B7" s="616"/>
      <c r="C7" s="617"/>
      <c r="D7" s="617"/>
      <c r="E7" s="617"/>
      <c r="F7" s="617"/>
      <c r="G7" s="617"/>
      <c r="H7" s="618"/>
      <c r="I7" s="619"/>
      <c r="J7" s="620"/>
      <c r="K7" s="621"/>
      <c r="L7" s="622"/>
      <c r="M7" s="623"/>
      <c r="N7" s="623"/>
      <c r="O7" s="624"/>
      <c r="P7" s="625"/>
      <c r="Q7" s="624"/>
      <c r="R7" s="91"/>
      <c r="S7" s="92"/>
      <c r="T7" s="92"/>
      <c r="U7" s="92"/>
      <c r="V7" s="92"/>
      <c r="W7" s="93"/>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t="s">
        <v>9</v>
      </c>
      <c r="AY7" s="120" t="s">
        <v>864</v>
      </c>
      <c r="AZ7" s="120" t="s">
        <v>865</v>
      </c>
      <c r="BA7" s="120" t="s">
        <v>65</v>
      </c>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H7" s="120" t="s">
        <v>9</v>
      </c>
      <c r="CI7" s="120" t="s">
        <v>77</v>
      </c>
      <c r="CJ7" s="120" t="s">
        <v>853</v>
      </c>
      <c r="CK7" s="120"/>
      <c r="CL7" s="120"/>
    </row>
    <row r="8" spans="1:90" s="178" customFormat="1" ht="33" customHeight="1">
      <c r="A8" s="615"/>
      <c r="B8" s="616"/>
      <c r="C8" s="617"/>
      <c r="D8" s="617"/>
      <c r="E8" s="617"/>
      <c r="F8" s="617"/>
      <c r="G8" s="617"/>
      <c r="H8" s="618"/>
      <c r="I8" s="619"/>
      <c r="J8" s="620"/>
      <c r="K8" s="621"/>
      <c r="L8" s="622"/>
      <c r="M8" s="623"/>
      <c r="N8" s="623"/>
      <c r="O8" s="624"/>
      <c r="P8" s="625"/>
      <c r="Q8" s="624"/>
      <c r="R8" s="91"/>
      <c r="S8" s="92"/>
      <c r="T8" s="92"/>
      <c r="U8" s="92"/>
      <c r="V8" s="92"/>
      <c r="W8" s="93"/>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t="s">
        <v>77</v>
      </c>
      <c r="AZ8" s="120" t="s">
        <v>866</v>
      </c>
      <c r="BA8" s="120" t="s">
        <v>867</v>
      </c>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H8" s="120"/>
      <c r="CI8" s="120"/>
      <c r="CJ8" s="120"/>
      <c r="CK8" s="120"/>
      <c r="CL8" s="120"/>
    </row>
    <row r="9" spans="1:90" s="178" customFormat="1" ht="33" customHeight="1">
      <c r="A9" s="615"/>
      <c r="B9" s="616"/>
      <c r="C9" s="617"/>
      <c r="D9" s="617"/>
      <c r="E9" s="617"/>
      <c r="F9" s="617"/>
      <c r="G9" s="617"/>
      <c r="H9" s="618"/>
      <c r="I9" s="619"/>
      <c r="J9" s="620"/>
      <c r="K9" s="621"/>
      <c r="L9" s="624"/>
      <c r="M9" s="623"/>
      <c r="N9" s="623"/>
      <c r="O9" s="624"/>
      <c r="P9" s="625"/>
      <c r="Q9" s="624"/>
      <c r="R9" s="91"/>
      <c r="S9" s="92"/>
      <c r="T9" s="92"/>
      <c r="U9" s="92"/>
      <c r="V9" s="92"/>
      <c r="W9" s="93"/>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t="s">
        <v>868</v>
      </c>
      <c r="BA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H9" s="120"/>
      <c r="CI9" s="120"/>
      <c r="CJ9" s="120"/>
      <c r="CK9" s="120"/>
      <c r="CL9" s="120"/>
    </row>
    <row r="10" spans="1:90" s="178" customFormat="1" ht="33" customHeight="1">
      <c r="A10" s="615"/>
      <c r="B10" s="616"/>
      <c r="C10" s="617"/>
      <c r="D10" s="617"/>
      <c r="E10" s="617"/>
      <c r="F10" s="617"/>
      <c r="G10" s="617"/>
      <c r="H10" s="618"/>
      <c r="I10" s="619"/>
      <c r="J10" s="620"/>
      <c r="K10" s="621"/>
      <c r="L10" s="624"/>
      <c r="M10" s="623"/>
      <c r="N10" s="623"/>
      <c r="O10" s="624"/>
      <c r="P10" s="625"/>
      <c r="Q10" s="624"/>
      <c r="R10" s="91"/>
      <c r="S10" s="92"/>
      <c r="T10" s="92"/>
      <c r="U10" s="92"/>
      <c r="V10" s="92"/>
      <c r="W10" s="93"/>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t="s">
        <v>869</v>
      </c>
      <c r="BA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H10" s="120"/>
      <c r="CI10" s="120"/>
      <c r="CJ10" s="120"/>
      <c r="CK10" s="120"/>
      <c r="CL10" s="120"/>
    </row>
    <row r="11" spans="1:90" s="178" customFormat="1" ht="33" customHeight="1">
      <c r="A11" s="615"/>
      <c r="B11" s="616"/>
      <c r="C11" s="617"/>
      <c r="D11" s="617"/>
      <c r="E11" s="617"/>
      <c r="F11" s="617"/>
      <c r="G11" s="617"/>
      <c r="H11" s="618"/>
      <c r="I11" s="619"/>
      <c r="J11" s="620"/>
      <c r="K11" s="621"/>
      <c r="L11" s="624"/>
      <c r="M11" s="623"/>
      <c r="N11" s="623"/>
      <c r="O11" s="624"/>
      <c r="P11" s="625"/>
      <c r="Q11" s="624"/>
      <c r="R11" s="91"/>
      <c r="S11" s="92"/>
      <c r="T11" s="92"/>
      <c r="U11" s="92"/>
      <c r="V11" s="92"/>
      <c r="W11" s="93"/>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t="s">
        <v>870</v>
      </c>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H11" s="120"/>
      <c r="CI11" s="120"/>
      <c r="CJ11" s="120"/>
      <c r="CK11" s="120"/>
      <c r="CL11" s="120"/>
    </row>
    <row r="12" spans="1:90" s="178" customFormat="1" ht="33" customHeight="1">
      <c r="A12" s="615"/>
      <c r="B12" s="616"/>
      <c r="C12" s="617"/>
      <c r="D12" s="617"/>
      <c r="E12" s="617"/>
      <c r="F12" s="617"/>
      <c r="G12" s="617"/>
      <c r="H12" s="618"/>
      <c r="I12" s="619"/>
      <c r="J12" s="620"/>
      <c r="K12" s="621"/>
      <c r="L12" s="624"/>
      <c r="M12" s="623"/>
      <c r="N12" s="623"/>
      <c r="O12" s="624"/>
      <c r="P12" s="625"/>
      <c r="Q12" s="624"/>
      <c r="R12" s="91"/>
      <c r="S12" s="92"/>
      <c r="T12" s="92"/>
      <c r="U12" s="92"/>
      <c r="V12" s="92"/>
      <c r="W12" s="93"/>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t="s">
        <v>871</v>
      </c>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H12" s="120"/>
      <c r="CI12" s="120"/>
      <c r="CJ12" s="120"/>
      <c r="CK12" s="120"/>
      <c r="CL12" s="120"/>
    </row>
    <row r="13" spans="1:90" s="178" customFormat="1" ht="33" customHeight="1">
      <c r="A13" s="615"/>
      <c r="B13" s="616"/>
      <c r="C13" s="617"/>
      <c r="D13" s="617"/>
      <c r="E13" s="617"/>
      <c r="F13" s="617"/>
      <c r="G13" s="617"/>
      <c r="H13" s="618"/>
      <c r="I13" s="619"/>
      <c r="J13" s="620"/>
      <c r="K13" s="621"/>
      <c r="L13" s="624"/>
      <c r="M13" s="623"/>
      <c r="N13" s="623"/>
      <c r="O13" s="624"/>
      <c r="P13" s="625"/>
      <c r="Q13" s="624"/>
      <c r="R13" s="91"/>
      <c r="S13" s="92"/>
      <c r="T13" s="92"/>
      <c r="U13" s="92"/>
      <c r="V13" s="92"/>
      <c r="W13" s="93"/>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H13" s="120"/>
      <c r="CI13" s="120"/>
      <c r="CJ13" s="120"/>
      <c r="CK13" s="120"/>
      <c r="CL13" s="120"/>
    </row>
    <row r="14" spans="1:90" s="178" customFormat="1" ht="33" customHeight="1">
      <c r="A14" s="615"/>
      <c r="B14" s="616"/>
      <c r="C14" s="617"/>
      <c r="D14" s="617"/>
      <c r="E14" s="617"/>
      <c r="F14" s="617"/>
      <c r="G14" s="617"/>
      <c r="H14" s="618"/>
      <c r="I14" s="619"/>
      <c r="J14" s="620"/>
      <c r="K14" s="621"/>
      <c r="L14" s="624"/>
      <c r="M14" s="623"/>
      <c r="N14" s="623"/>
      <c r="O14" s="624"/>
      <c r="P14" s="625"/>
      <c r="Q14" s="624"/>
      <c r="R14" s="91"/>
      <c r="S14" s="92"/>
      <c r="T14" s="92"/>
      <c r="U14" s="92"/>
      <c r="V14" s="92"/>
      <c r="W14" s="93"/>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H14" s="120"/>
      <c r="CI14" s="120"/>
      <c r="CJ14" s="120"/>
      <c r="CK14" s="120"/>
      <c r="CL14" s="120"/>
    </row>
    <row r="15" spans="1:90" s="178" customFormat="1" ht="33" customHeight="1">
      <c r="A15" s="615"/>
      <c r="B15" s="616"/>
      <c r="C15" s="617"/>
      <c r="D15" s="617"/>
      <c r="E15" s="617"/>
      <c r="F15" s="617"/>
      <c r="G15" s="617"/>
      <c r="H15" s="618"/>
      <c r="I15" s="619"/>
      <c r="J15" s="620"/>
      <c r="K15" s="621"/>
      <c r="L15" s="624"/>
      <c r="M15" s="623"/>
      <c r="N15" s="623"/>
      <c r="O15" s="624"/>
      <c r="P15" s="625"/>
      <c r="Q15" s="624"/>
      <c r="R15" s="91"/>
      <c r="S15" s="92"/>
      <c r="T15" s="92"/>
      <c r="U15" s="92"/>
      <c r="V15" s="92"/>
      <c r="W15" s="93"/>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H15" s="120"/>
      <c r="CI15" s="120"/>
      <c r="CJ15" s="120"/>
      <c r="CK15" s="120"/>
      <c r="CL15" s="120"/>
    </row>
    <row r="16" spans="1:90" s="178" customFormat="1" ht="33" customHeight="1">
      <c r="A16" s="615"/>
      <c r="B16" s="616"/>
      <c r="C16" s="617"/>
      <c r="D16" s="617"/>
      <c r="E16" s="617"/>
      <c r="F16" s="617"/>
      <c r="G16" s="617"/>
      <c r="H16" s="618"/>
      <c r="I16" s="619"/>
      <c r="J16" s="620"/>
      <c r="K16" s="621"/>
      <c r="L16" s="624"/>
      <c r="M16" s="623"/>
      <c r="N16" s="623"/>
      <c r="O16" s="624"/>
      <c r="P16" s="625"/>
      <c r="Q16" s="624"/>
      <c r="R16" s="91"/>
      <c r="S16" s="92"/>
      <c r="T16" s="92"/>
      <c r="U16" s="92"/>
      <c r="V16" s="92"/>
      <c r="W16" s="93"/>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H16" s="120"/>
      <c r="CI16" s="120"/>
      <c r="CJ16" s="120"/>
      <c r="CK16" s="120"/>
      <c r="CL16" s="120"/>
    </row>
    <row r="17" spans="1:90" s="178" customFormat="1" ht="33" customHeight="1">
      <c r="A17" s="615"/>
      <c r="B17" s="616"/>
      <c r="C17" s="617"/>
      <c r="D17" s="617"/>
      <c r="E17" s="617"/>
      <c r="F17" s="617"/>
      <c r="G17" s="617"/>
      <c r="H17" s="618"/>
      <c r="I17" s="619"/>
      <c r="J17" s="620"/>
      <c r="K17" s="621"/>
      <c r="L17" s="624"/>
      <c r="M17" s="623"/>
      <c r="N17" s="623"/>
      <c r="O17" s="624"/>
      <c r="P17" s="625"/>
      <c r="Q17" s="624"/>
      <c r="R17" s="91"/>
      <c r="S17" s="92"/>
      <c r="T17" s="92"/>
      <c r="U17" s="92"/>
      <c r="V17" s="92"/>
      <c r="W17" s="93"/>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H17" s="120"/>
      <c r="CI17" s="120"/>
      <c r="CJ17" s="120"/>
      <c r="CK17" s="120"/>
      <c r="CL17" s="120"/>
    </row>
    <row r="18" spans="1:90" s="178" customFormat="1" ht="33" customHeight="1">
      <c r="A18" s="615"/>
      <c r="B18" s="616"/>
      <c r="C18" s="617"/>
      <c r="D18" s="617"/>
      <c r="E18" s="617"/>
      <c r="F18" s="617"/>
      <c r="G18" s="617"/>
      <c r="H18" s="618"/>
      <c r="I18" s="619"/>
      <c r="J18" s="620"/>
      <c r="K18" s="621"/>
      <c r="L18" s="624"/>
      <c r="M18" s="623"/>
      <c r="N18" s="623"/>
      <c r="O18" s="624"/>
      <c r="P18" s="625"/>
      <c r="Q18" s="624"/>
      <c r="R18" s="91"/>
      <c r="S18" s="92"/>
      <c r="T18" s="92"/>
      <c r="U18" s="92"/>
      <c r="V18" s="92"/>
      <c r="W18" s="93"/>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H18" s="120"/>
      <c r="CI18" s="120"/>
      <c r="CJ18" s="120"/>
      <c r="CK18" s="120"/>
      <c r="CL18" s="120"/>
    </row>
    <row r="19" spans="1:90" s="178" customFormat="1" ht="33" customHeight="1">
      <c r="A19" s="615"/>
      <c r="B19" s="616"/>
      <c r="C19" s="617"/>
      <c r="D19" s="617"/>
      <c r="E19" s="617"/>
      <c r="F19" s="617"/>
      <c r="G19" s="617"/>
      <c r="H19" s="618"/>
      <c r="I19" s="619"/>
      <c r="J19" s="620"/>
      <c r="K19" s="621"/>
      <c r="L19" s="624"/>
      <c r="M19" s="623"/>
      <c r="N19" s="623"/>
      <c r="O19" s="624"/>
      <c r="P19" s="625"/>
      <c r="Q19" s="624"/>
      <c r="R19" s="91"/>
      <c r="S19" s="92"/>
      <c r="T19" s="92"/>
      <c r="U19" s="92"/>
      <c r="V19" s="92"/>
      <c r="W19" s="93"/>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H19" s="120"/>
      <c r="CI19" s="120"/>
      <c r="CJ19" s="120"/>
      <c r="CK19" s="120"/>
      <c r="CL19" s="120"/>
    </row>
    <row r="20" spans="1:90" s="178" customFormat="1" ht="33" customHeight="1">
      <c r="A20" s="615"/>
      <c r="B20" s="616"/>
      <c r="C20" s="617"/>
      <c r="D20" s="617"/>
      <c r="E20" s="617"/>
      <c r="F20" s="617"/>
      <c r="G20" s="617"/>
      <c r="H20" s="618"/>
      <c r="I20" s="619"/>
      <c r="J20" s="620"/>
      <c r="K20" s="621"/>
      <c r="L20" s="624"/>
      <c r="M20" s="623"/>
      <c r="N20" s="623"/>
      <c r="O20" s="624"/>
      <c r="P20" s="625"/>
      <c r="Q20" s="624"/>
      <c r="R20" s="91"/>
      <c r="S20" s="92"/>
      <c r="T20" s="92"/>
      <c r="U20" s="92"/>
      <c r="V20" s="92"/>
      <c r="W20" s="93"/>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H20" s="120"/>
      <c r="CI20" s="120"/>
      <c r="CJ20" s="120"/>
      <c r="CK20" s="120"/>
      <c r="CL20" s="120"/>
    </row>
    <row r="21" spans="1:90" s="178" customFormat="1" ht="33" customHeight="1" thickBot="1">
      <c r="A21" s="628"/>
      <c r="B21" s="629"/>
      <c r="C21" s="630"/>
      <c r="D21" s="630"/>
      <c r="E21" s="630"/>
      <c r="F21" s="630"/>
      <c r="G21" s="630"/>
      <c r="H21" s="631"/>
      <c r="I21" s="632"/>
      <c r="J21" s="633"/>
      <c r="K21" s="634"/>
      <c r="L21" s="635"/>
      <c r="M21" s="636"/>
      <c r="N21" s="636"/>
      <c r="O21" s="635"/>
      <c r="P21" s="637"/>
      <c r="Q21" s="635"/>
      <c r="R21" s="638"/>
      <c r="S21" s="639"/>
      <c r="T21" s="639"/>
      <c r="U21" s="639"/>
      <c r="V21" s="639"/>
      <c r="W21" s="64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H21" s="120"/>
      <c r="CI21" s="120"/>
      <c r="CJ21" s="120"/>
      <c r="CK21" s="120"/>
      <c r="CL21" s="120"/>
    </row>
    <row r="22" spans="1:90" s="178" customFormat="1" ht="33" customHeight="1" thickBot="1">
      <c r="A22" s="2292" t="s">
        <v>10</v>
      </c>
      <c r="B22" s="2293"/>
      <c r="C22" s="2293"/>
      <c r="D22" s="2293"/>
      <c r="E22" s="2294"/>
      <c r="F22" s="641">
        <f>SUM(F5:F21)</f>
        <v>0</v>
      </c>
      <c r="G22" s="641"/>
      <c r="H22" s="642"/>
      <c r="I22" s="641">
        <f>SUM(I5:I21)</f>
        <v>0</v>
      </c>
      <c r="J22" s="641">
        <f>SUM(J5:J21)</f>
        <v>0</v>
      </c>
      <c r="K22" s="641">
        <f>SUM(K5:K21)</f>
        <v>0</v>
      </c>
      <c r="L22" s="641">
        <f>SUM(L5:L21)</f>
        <v>0</v>
      </c>
      <c r="M22" s="644"/>
      <c r="N22" s="644"/>
      <c r="O22" s="643"/>
      <c r="P22" s="645"/>
      <c r="Q22" s="643"/>
      <c r="R22" s="646"/>
      <c r="S22" s="647"/>
      <c r="T22" s="647"/>
      <c r="U22" s="647"/>
      <c r="V22" s="647"/>
      <c r="W22" s="648"/>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H22" s="120"/>
      <c r="CI22" s="120"/>
      <c r="CJ22" s="120"/>
      <c r="CK22" s="120"/>
      <c r="CL22" s="120"/>
    </row>
    <row r="24" spans="1:90" ht="33" customHeight="1">
      <c r="D24" s="53"/>
    </row>
  </sheetData>
  <mergeCells count="13">
    <mergeCell ref="A22:E22"/>
    <mergeCell ref="A1:W1"/>
    <mergeCell ref="A3:A4"/>
    <mergeCell ref="B3:B4"/>
    <mergeCell ref="C3:C4"/>
    <mergeCell ref="D3:E3"/>
    <mergeCell ref="F3:F4"/>
    <mergeCell ref="G3:G4"/>
    <mergeCell ref="H3:H4"/>
    <mergeCell ref="M3:M4"/>
    <mergeCell ref="N3:O3"/>
    <mergeCell ref="P3:Q3"/>
    <mergeCell ref="R3:W3"/>
  </mergeCells>
  <phoneticPr fontId="47" type="noConversion"/>
  <dataValidations count="4">
    <dataValidation type="list" allowBlank="1" showInputMessage="1" showErrorMessage="1" sqref="G5:G22">
      <formula1>$AY$5:$AY$8</formula1>
    </dataValidation>
    <dataValidation type="list" allowBlank="1" showInputMessage="1" showErrorMessage="1" sqref="N1:N1048576">
      <formula1>$BA$5:$BA$8</formula1>
    </dataValidation>
    <dataValidation type="list" allowBlank="1" showInputMessage="1" showErrorMessage="1" sqref="H1:H1048576">
      <formula1>$AZ$5:$AZ$12</formula1>
    </dataValidation>
    <dataValidation type="list" allowBlank="1" showInputMessage="1" showErrorMessage="1" sqref="A2:A65536">
      <formula1>$AX$5:$AX$8</formula1>
    </dataValidation>
  </dataValidations>
  <printOptions horizontalCentered="1"/>
  <pageMargins left="0.15748031496062992" right="0.15748031496062992" top="0.39370078740157483" bottom="0.39370078740157483" header="0.51181102362204722" footer="0.51181102362204722"/>
  <pageSetup paperSize="9"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N29"/>
  <sheetViews>
    <sheetView workbookViewId="0">
      <selection activeCell="H23" sqref="H23"/>
    </sheetView>
  </sheetViews>
  <sheetFormatPr defaultColWidth="0" defaultRowHeight="12.75" zeroHeight="1"/>
  <cols>
    <col min="1" max="1" width="5.85546875" style="78" customWidth="1"/>
    <col min="2" max="2" width="10.7109375" style="78" customWidth="1"/>
    <col min="3" max="3" width="13.140625" style="78" customWidth="1"/>
    <col min="4" max="4" width="11.7109375" style="78" customWidth="1"/>
    <col min="5" max="6" width="12.28515625" style="78" customWidth="1"/>
    <col min="7" max="7" width="9.7109375" style="78" customWidth="1"/>
    <col min="8" max="8" width="16.85546875" style="78" customWidth="1"/>
    <col min="9" max="9" width="6" style="10" customWidth="1"/>
    <col min="10" max="10" width="8.140625" style="10" customWidth="1"/>
    <col min="11" max="11" width="5.7109375" style="10" customWidth="1"/>
    <col min="12" max="12" width="5.5703125" style="10" customWidth="1"/>
    <col min="13" max="13" width="8.85546875" style="10" customWidth="1"/>
    <col min="14" max="14" width="24.7109375" style="10" customWidth="1"/>
    <col min="15" max="15" width="9.140625" style="78" customWidth="1"/>
    <col min="16" max="16384" width="0" style="78" hidden="1"/>
  </cols>
  <sheetData>
    <row r="1" spans="1:14" ht="22.5" customHeight="1" thickBot="1">
      <c r="A1" s="2315" t="s">
        <v>1917</v>
      </c>
      <c r="B1" s="2315"/>
      <c r="C1" s="2315"/>
      <c r="D1" s="2315"/>
      <c r="E1" s="2315"/>
      <c r="F1" s="2315"/>
      <c r="G1" s="2315"/>
      <c r="H1" s="2315"/>
      <c r="I1" s="2315"/>
      <c r="J1" s="2315"/>
      <c r="K1" s="2315"/>
      <c r="L1" s="2315"/>
      <c r="M1" s="2315"/>
      <c r="N1" s="2315"/>
    </row>
    <row r="2" spans="1:14" ht="30" customHeight="1">
      <c r="A2" s="2316" t="s">
        <v>873</v>
      </c>
      <c r="B2" s="2318" t="s">
        <v>140</v>
      </c>
      <c r="C2" s="2318" t="s">
        <v>141</v>
      </c>
      <c r="D2" s="2318" t="s">
        <v>874</v>
      </c>
      <c r="E2" s="2318" t="s">
        <v>875</v>
      </c>
      <c r="F2" s="2318" t="s">
        <v>876</v>
      </c>
      <c r="G2" s="2320" t="s">
        <v>877</v>
      </c>
      <c r="H2" s="2310" t="s">
        <v>878</v>
      </c>
      <c r="I2" s="2283" t="s">
        <v>2</v>
      </c>
      <c r="J2" s="2198"/>
      <c r="K2" s="2198"/>
      <c r="L2" s="2198"/>
      <c r="M2" s="2198"/>
      <c r="N2" s="2199"/>
    </row>
    <row r="3" spans="1:14" ht="25.5" customHeight="1" thickBot="1">
      <c r="A3" s="2317"/>
      <c r="B3" s="2319"/>
      <c r="C3" s="2319"/>
      <c r="D3" s="2319"/>
      <c r="E3" s="2319"/>
      <c r="F3" s="2319"/>
      <c r="G3" s="2321"/>
      <c r="H3" s="2311"/>
      <c r="I3" s="511" t="s">
        <v>174</v>
      </c>
      <c r="J3" s="512" t="s">
        <v>175</v>
      </c>
      <c r="K3" s="512" t="s">
        <v>176</v>
      </c>
      <c r="L3" s="512" t="s">
        <v>177</v>
      </c>
      <c r="M3" s="512" t="s">
        <v>178</v>
      </c>
      <c r="N3" s="513" t="s">
        <v>879</v>
      </c>
    </row>
    <row r="4" spans="1:14" ht="20.100000000000001" customHeight="1">
      <c r="A4" s="537"/>
      <c r="B4" s="538"/>
      <c r="C4" s="538"/>
      <c r="D4" s="538"/>
      <c r="E4" s="538"/>
      <c r="F4" s="538"/>
      <c r="G4" s="538"/>
      <c r="H4" s="539"/>
      <c r="I4" s="540"/>
      <c r="J4" s="541"/>
      <c r="K4" s="541"/>
      <c r="L4" s="541"/>
      <c r="M4" s="541"/>
      <c r="N4" s="542"/>
    </row>
    <row r="5" spans="1:14" ht="20.100000000000001" customHeight="1">
      <c r="A5" s="2312" t="s">
        <v>880</v>
      </c>
      <c r="B5" s="2313"/>
      <c r="C5" s="2313"/>
      <c r="D5" s="2313"/>
      <c r="E5" s="2313"/>
      <c r="F5" s="2313"/>
      <c r="G5" s="2313"/>
      <c r="H5" s="2313"/>
      <c r="I5" s="2313"/>
      <c r="J5" s="2313"/>
      <c r="K5" s="2313"/>
      <c r="L5" s="2313"/>
      <c r="M5" s="2313"/>
      <c r="N5" s="2314"/>
    </row>
    <row r="6" spans="1:14" ht="20.100000000000001" customHeight="1">
      <c r="A6" s="543"/>
      <c r="B6" s="544"/>
      <c r="C6" s="544"/>
      <c r="D6" s="544"/>
      <c r="E6" s="544"/>
      <c r="F6" s="544"/>
      <c r="G6" s="544"/>
      <c r="H6" s="545"/>
      <c r="I6" s="546"/>
      <c r="J6" s="547"/>
      <c r="K6" s="547"/>
      <c r="L6" s="547"/>
      <c r="M6" s="547"/>
      <c r="N6" s="548"/>
    </row>
    <row r="7" spans="1:14" ht="20.100000000000001" customHeight="1">
      <c r="A7" s="543"/>
      <c r="B7" s="544"/>
      <c r="C7" s="544"/>
      <c r="D7" s="544"/>
      <c r="E7" s="544"/>
      <c r="F7" s="544"/>
      <c r="G7" s="544"/>
      <c r="H7" s="545"/>
      <c r="I7" s="546"/>
      <c r="J7" s="547"/>
      <c r="K7" s="547"/>
      <c r="L7" s="547"/>
      <c r="M7" s="547"/>
      <c r="N7" s="548"/>
    </row>
    <row r="8" spans="1:14" ht="20.100000000000001" customHeight="1">
      <c r="A8" s="543"/>
      <c r="B8" s="544"/>
      <c r="C8" s="544"/>
      <c r="D8" s="544"/>
      <c r="E8" s="544"/>
      <c r="F8" s="544"/>
      <c r="G8" s="544"/>
      <c r="H8" s="545"/>
      <c r="I8" s="546"/>
      <c r="J8" s="547"/>
      <c r="K8" s="547"/>
      <c r="L8" s="547"/>
      <c r="M8" s="547"/>
      <c r="N8" s="548"/>
    </row>
    <row r="9" spans="1:14" ht="20.100000000000001" customHeight="1">
      <c r="A9" s="543"/>
      <c r="B9" s="544"/>
      <c r="C9" s="544"/>
      <c r="D9" s="544"/>
      <c r="E9" s="544"/>
      <c r="F9" s="544"/>
      <c r="G9" s="544"/>
      <c r="H9" s="545"/>
      <c r="I9" s="546"/>
      <c r="J9" s="547"/>
      <c r="K9" s="547"/>
      <c r="L9" s="547"/>
      <c r="M9" s="547"/>
      <c r="N9" s="548"/>
    </row>
    <row r="10" spans="1:14" ht="20.100000000000001" customHeight="1">
      <c r="A10" s="543"/>
      <c r="B10" s="544"/>
      <c r="C10" s="544"/>
      <c r="D10" s="544"/>
      <c r="E10" s="544"/>
      <c r="F10" s="544"/>
      <c r="G10" s="544"/>
      <c r="H10" s="545"/>
      <c r="I10" s="546"/>
      <c r="J10" s="547"/>
      <c r="K10" s="547"/>
      <c r="L10" s="547"/>
      <c r="M10" s="547"/>
      <c r="N10" s="548"/>
    </row>
    <row r="11" spans="1:14" ht="20.100000000000001" customHeight="1">
      <c r="A11" s="543"/>
      <c r="B11" s="544"/>
      <c r="C11" s="544"/>
      <c r="D11" s="544"/>
      <c r="E11" s="544"/>
      <c r="F11" s="544"/>
      <c r="G11" s="544"/>
      <c r="H11" s="545"/>
      <c r="I11" s="546"/>
      <c r="J11" s="547"/>
      <c r="K11" s="547"/>
      <c r="L11" s="547"/>
      <c r="M11" s="547"/>
      <c r="N11" s="548"/>
    </row>
    <row r="12" spans="1:14" ht="20.100000000000001" customHeight="1">
      <c r="A12" s="543"/>
      <c r="B12" s="544"/>
      <c r="C12" s="544"/>
      <c r="D12" s="544"/>
      <c r="E12" s="544"/>
      <c r="F12" s="544"/>
      <c r="G12" s="544"/>
      <c r="H12" s="545"/>
      <c r="I12" s="546"/>
      <c r="J12" s="547"/>
      <c r="K12" s="547"/>
      <c r="L12" s="547"/>
      <c r="M12" s="547"/>
      <c r="N12" s="548"/>
    </row>
    <row r="13" spans="1:14" ht="20.100000000000001" customHeight="1">
      <c r="A13" s="543"/>
      <c r="B13" s="544"/>
      <c r="C13" s="544"/>
      <c r="D13" s="544"/>
      <c r="E13" s="544"/>
      <c r="F13" s="544"/>
      <c r="G13" s="544"/>
      <c r="H13" s="545"/>
      <c r="I13" s="546"/>
      <c r="J13" s="547"/>
      <c r="K13" s="547"/>
      <c r="L13" s="547"/>
      <c r="M13" s="547"/>
      <c r="N13" s="548"/>
    </row>
    <row r="14" spans="1:14" ht="20.100000000000001" customHeight="1">
      <c r="A14" s="543"/>
      <c r="B14" s="544"/>
      <c r="C14" s="544"/>
      <c r="D14" s="544"/>
      <c r="E14" s="544"/>
      <c r="F14" s="544"/>
      <c r="G14" s="544"/>
      <c r="H14" s="545"/>
      <c r="I14" s="546"/>
      <c r="J14" s="547"/>
      <c r="K14" s="547"/>
      <c r="L14" s="547"/>
      <c r="M14" s="547"/>
      <c r="N14" s="548"/>
    </row>
    <row r="15" spans="1:14" ht="20.100000000000001" customHeight="1">
      <c r="A15" s="543"/>
      <c r="B15" s="544"/>
      <c r="C15" s="544"/>
      <c r="D15" s="544"/>
      <c r="E15" s="544"/>
      <c r="F15" s="544"/>
      <c r="G15" s="544"/>
      <c r="H15" s="545"/>
      <c r="I15" s="546"/>
      <c r="J15" s="547"/>
      <c r="K15" s="547"/>
      <c r="L15" s="547"/>
      <c r="M15" s="547"/>
      <c r="N15" s="548"/>
    </row>
    <row r="16" spans="1:14" ht="20.100000000000001" customHeight="1">
      <c r="A16" s="543"/>
      <c r="B16" s="544"/>
      <c r="C16" s="544"/>
      <c r="D16" s="544"/>
      <c r="E16" s="544"/>
      <c r="F16" s="544"/>
      <c r="G16" s="544"/>
      <c r="H16" s="545"/>
      <c r="I16" s="546"/>
      <c r="J16" s="547"/>
      <c r="K16" s="547"/>
      <c r="L16" s="547"/>
      <c r="M16" s="547"/>
      <c r="N16" s="548"/>
    </row>
    <row r="17" spans="1:14" ht="20.100000000000001" customHeight="1">
      <c r="A17" s="543"/>
      <c r="B17" s="544"/>
      <c r="C17" s="544"/>
      <c r="D17" s="544"/>
      <c r="E17" s="544"/>
      <c r="F17" s="544"/>
      <c r="G17" s="544"/>
      <c r="H17" s="545"/>
      <c r="I17" s="546"/>
      <c r="J17" s="547"/>
      <c r="K17" s="547"/>
      <c r="L17" s="547"/>
      <c r="M17" s="547"/>
      <c r="N17" s="548"/>
    </row>
    <row r="18" spans="1:14" ht="20.100000000000001" customHeight="1">
      <c r="A18" s="543"/>
      <c r="B18" s="544"/>
      <c r="C18" s="544"/>
      <c r="D18" s="544"/>
      <c r="E18" s="544"/>
      <c r="F18" s="544"/>
      <c r="G18" s="544"/>
      <c r="H18" s="545"/>
      <c r="I18" s="546"/>
      <c r="J18" s="547"/>
      <c r="K18" s="547"/>
      <c r="L18" s="547"/>
      <c r="M18" s="547"/>
      <c r="N18" s="548"/>
    </row>
    <row r="19" spans="1:14" ht="20.100000000000001" customHeight="1">
      <c r="A19" s="543"/>
      <c r="B19" s="544"/>
      <c r="C19" s="544"/>
      <c r="D19" s="544"/>
      <c r="E19" s="544"/>
      <c r="F19" s="544"/>
      <c r="G19" s="544"/>
      <c r="H19" s="545"/>
      <c r="I19" s="546"/>
      <c r="J19" s="547"/>
      <c r="K19" s="547"/>
      <c r="L19" s="547"/>
      <c r="M19" s="547"/>
      <c r="N19" s="548"/>
    </row>
    <row r="20" spans="1:14" ht="20.100000000000001" customHeight="1">
      <c r="A20" s="543"/>
      <c r="B20" s="544"/>
      <c r="C20" s="544"/>
      <c r="D20" s="544"/>
      <c r="E20" s="544"/>
      <c r="F20" s="544"/>
      <c r="G20" s="544"/>
      <c r="H20" s="545"/>
      <c r="I20" s="546"/>
      <c r="J20" s="547"/>
      <c r="K20" s="547"/>
      <c r="L20" s="547"/>
      <c r="M20" s="547"/>
      <c r="N20" s="548"/>
    </row>
    <row r="21" spans="1:14" ht="20.100000000000001" customHeight="1">
      <c r="A21" s="543"/>
      <c r="B21" s="544"/>
      <c r="C21" s="544"/>
      <c r="D21" s="544"/>
      <c r="E21" s="544"/>
      <c r="F21" s="544"/>
      <c r="G21" s="544"/>
      <c r="H21" s="545"/>
      <c r="I21" s="546"/>
      <c r="J21" s="547"/>
      <c r="K21" s="547"/>
      <c r="L21" s="547"/>
      <c r="M21" s="547"/>
      <c r="N21" s="548"/>
    </row>
    <row r="22" spans="1:14" ht="20.100000000000001" customHeight="1">
      <c r="A22" s="543"/>
      <c r="B22" s="544"/>
      <c r="C22" s="544"/>
      <c r="D22" s="544"/>
      <c r="E22" s="544"/>
      <c r="F22" s="544"/>
      <c r="G22" s="544"/>
      <c r="H22" s="545"/>
      <c r="I22" s="546"/>
      <c r="J22" s="547"/>
      <c r="K22" s="547"/>
      <c r="L22" s="547"/>
      <c r="M22" s="547"/>
      <c r="N22" s="548"/>
    </row>
    <row r="23" spans="1:14" ht="20.100000000000001" customHeight="1">
      <c r="A23" s="543"/>
      <c r="B23" s="544"/>
      <c r="C23" s="544"/>
      <c r="D23" s="544"/>
      <c r="E23" s="544"/>
      <c r="F23" s="544"/>
      <c r="G23" s="544"/>
      <c r="H23" s="545"/>
      <c r="I23" s="546"/>
      <c r="J23" s="547"/>
      <c r="K23" s="547"/>
      <c r="L23" s="547"/>
      <c r="M23" s="547"/>
      <c r="N23" s="548"/>
    </row>
    <row r="24" spans="1:14" ht="20.100000000000001" customHeight="1">
      <c r="A24" s="543"/>
      <c r="B24" s="544"/>
      <c r="C24" s="544"/>
      <c r="D24" s="544"/>
      <c r="E24" s="544"/>
      <c r="F24" s="544"/>
      <c r="G24" s="544"/>
      <c r="H24" s="545"/>
      <c r="I24" s="546"/>
      <c r="J24" s="547"/>
      <c r="K24" s="547"/>
      <c r="L24" s="547"/>
      <c r="M24" s="547"/>
      <c r="N24" s="548"/>
    </row>
    <row r="25" spans="1:14" ht="20.100000000000001" customHeight="1">
      <c r="A25" s="543"/>
      <c r="B25" s="544"/>
      <c r="C25" s="544"/>
      <c r="D25" s="544"/>
      <c r="E25" s="544"/>
      <c r="F25" s="544"/>
      <c r="G25" s="544"/>
      <c r="H25" s="545"/>
      <c r="I25" s="546"/>
      <c r="J25" s="547"/>
      <c r="K25" s="547"/>
      <c r="L25" s="547"/>
      <c r="M25" s="547"/>
      <c r="N25" s="548"/>
    </row>
    <row r="26" spans="1:14" ht="20.100000000000001" customHeight="1" thickBot="1">
      <c r="A26" s="549"/>
      <c r="B26" s="550"/>
      <c r="C26" s="550"/>
      <c r="D26" s="550"/>
      <c r="E26" s="550"/>
      <c r="F26" s="550"/>
      <c r="G26" s="550"/>
      <c r="H26" s="551"/>
      <c r="I26" s="552"/>
      <c r="J26" s="553"/>
      <c r="K26" s="553"/>
      <c r="L26" s="553"/>
      <c r="M26" s="553"/>
      <c r="N26" s="554"/>
    </row>
    <row r="27" spans="1:14"/>
    <row r="28" spans="1:14"/>
    <row r="29" spans="1:14"/>
  </sheetData>
  <mergeCells count="11">
    <mergeCell ref="A1:N1"/>
    <mergeCell ref="I2:N2"/>
    <mergeCell ref="A2:A3"/>
    <mergeCell ref="B2:B3"/>
    <mergeCell ref="C2:C3"/>
    <mergeCell ref="D2:D3"/>
    <mergeCell ref="E2:E3"/>
    <mergeCell ref="F2:F3"/>
    <mergeCell ref="G2:G3"/>
    <mergeCell ref="H2:H3"/>
    <mergeCell ref="A5:N5"/>
  </mergeCells>
  <phoneticPr fontId="22" type="noConversion"/>
  <pageMargins left="0.51181102362204722" right="0.55118110236220474" top="0.92" bottom="0.74803149606299213" header="0.31496062992125984" footer="0.31496062992125984"/>
  <pageSetup paperSize="9" scale="90" orientation="landscape" blackAndWhite="1" r:id="rId1"/>
  <headerFooter alignWithMargins="0">
    <oddHeader>&amp;C&amp;12T.C.
İÇİŞLERİ BAKANLIĞI
Mahalli İdareler Genel Müdürlüğü</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AZ140"/>
  <sheetViews>
    <sheetView zoomScale="75" workbookViewId="0">
      <selection sqref="A1:R1"/>
    </sheetView>
  </sheetViews>
  <sheetFormatPr defaultColWidth="0" defaultRowHeight="12.75" zeroHeight="1"/>
  <cols>
    <col min="1" max="1" width="5.7109375" style="149" customWidth="1"/>
    <col min="2" max="2" width="12.140625" style="101" customWidth="1"/>
    <col min="3" max="3" width="14.85546875" style="101" customWidth="1"/>
    <col min="4" max="4" width="49.28515625" style="101" customWidth="1"/>
    <col min="5" max="5" width="17.28515625" style="101" customWidth="1"/>
    <col min="6" max="6" width="7.7109375" style="101" customWidth="1"/>
    <col min="7" max="7" width="7.85546875" style="101" customWidth="1"/>
    <col min="8" max="8" width="17.42578125" style="101" customWidth="1"/>
    <col min="9" max="9" width="14" style="101" customWidth="1"/>
    <col min="10" max="10" width="12.5703125" style="101" customWidth="1"/>
    <col min="11" max="11" width="7.5703125" style="101" customWidth="1"/>
    <col min="12" max="12" width="8.42578125" style="101" customWidth="1"/>
    <col min="13" max="13" width="6.7109375" style="10" customWidth="1"/>
    <col min="14" max="14" width="9.42578125" style="10" customWidth="1"/>
    <col min="15" max="15" width="6.5703125" style="10" customWidth="1"/>
    <col min="16" max="16" width="7" style="10" customWidth="1"/>
    <col min="17" max="17" width="8.85546875" style="10" customWidth="1"/>
    <col min="18" max="18" width="26.5703125" style="10" customWidth="1"/>
    <col min="19" max="19" width="8.85546875" style="101" customWidth="1"/>
    <col min="20" max="16384" width="0" style="101" hidden="1"/>
  </cols>
  <sheetData>
    <row r="1" spans="1:52" ht="28.9" customHeight="1" thickBot="1">
      <c r="A1" s="2322" t="s">
        <v>1918</v>
      </c>
      <c r="B1" s="2322"/>
      <c r="C1" s="2322"/>
      <c r="D1" s="2322"/>
      <c r="E1" s="2322"/>
      <c r="F1" s="2322"/>
      <c r="G1" s="2322"/>
      <c r="H1" s="2322"/>
      <c r="I1" s="2322"/>
      <c r="J1" s="2322"/>
      <c r="K1" s="2322"/>
      <c r="L1" s="2322"/>
      <c r="M1" s="2322"/>
      <c r="N1" s="2322"/>
      <c r="O1" s="2322"/>
      <c r="P1" s="2322"/>
      <c r="Q1" s="2322"/>
      <c r="R1" s="2322"/>
      <c r="S1" s="100"/>
    </row>
    <row r="2" spans="1:52" s="102" customFormat="1" ht="19.5" customHeight="1">
      <c r="A2" s="2323" t="s">
        <v>873</v>
      </c>
      <c r="B2" s="2326" t="s">
        <v>140</v>
      </c>
      <c r="C2" s="2326" t="s">
        <v>141</v>
      </c>
      <c r="D2" s="2329" t="s">
        <v>882</v>
      </c>
      <c r="E2" s="2332" t="s">
        <v>875</v>
      </c>
      <c r="F2" s="2335" t="s">
        <v>70</v>
      </c>
      <c r="G2" s="2335" t="s">
        <v>883</v>
      </c>
      <c r="H2" s="2335" t="s">
        <v>144</v>
      </c>
      <c r="I2" s="2326" t="s">
        <v>145</v>
      </c>
      <c r="J2" s="2326" t="s">
        <v>146</v>
      </c>
      <c r="K2" s="2338" t="s">
        <v>884</v>
      </c>
      <c r="L2" s="2340" t="s">
        <v>152</v>
      </c>
      <c r="M2" s="2342" t="s">
        <v>2</v>
      </c>
      <c r="N2" s="2343"/>
      <c r="O2" s="2343"/>
      <c r="P2" s="2343"/>
      <c r="Q2" s="2343"/>
      <c r="R2" s="2344"/>
    </row>
    <row r="3" spans="1:52" s="102" customFormat="1" ht="41.25" customHeight="1">
      <c r="A3" s="2324"/>
      <c r="B3" s="2327"/>
      <c r="C3" s="2327"/>
      <c r="D3" s="2330"/>
      <c r="E3" s="2333"/>
      <c r="F3" s="2336"/>
      <c r="G3" s="2336"/>
      <c r="H3" s="2336"/>
      <c r="I3" s="2327"/>
      <c r="J3" s="2327"/>
      <c r="K3" s="2339"/>
      <c r="L3" s="2341"/>
      <c r="M3" s="2345" t="s">
        <v>174</v>
      </c>
      <c r="N3" s="2347" t="s">
        <v>175</v>
      </c>
      <c r="O3" s="2347" t="s">
        <v>176</v>
      </c>
      <c r="P3" s="2347" t="s">
        <v>177</v>
      </c>
      <c r="Q3" s="2347" t="s">
        <v>178</v>
      </c>
      <c r="R3" s="2349" t="s">
        <v>179</v>
      </c>
    </row>
    <row r="4" spans="1:52" s="102" customFormat="1" ht="21.75" customHeight="1" thickBot="1">
      <c r="A4" s="2325"/>
      <c r="B4" s="2328"/>
      <c r="C4" s="2328"/>
      <c r="D4" s="2331"/>
      <c r="E4" s="2334"/>
      <c r="F4" s="2337"/>
      <c r="G4" s="2337"/>
      <c r="H4" s="2337"/>
      <c r="I4" s="2328"/>
      <c r="J4" s="2328"/>
      <c r="K4" s="555" t="s">
        <v>167</v>
      </c>
      <c r="L4" s="556" t="s">
        <v>167</v>
      </c>
      <c r="M4" s="2346"/>
      <c r="N4" s="2348"/>
      <c r="O4" s="2348"/>
      <c r="P4" s="2348"/>
      <c r="Q4" s="2348"/>
      <c r="R4" s="2350"/>
    </row>
    <row r="5" spans="1:52" s="102" customFormat="1" ht="21.75" customHeight="1" thickBot="1">
      <c r="A5" s="656"/>
      <c r="B5" s="657"/>
      <c r="C5" s="657"/>
      <c r="D5" s="658"/>
      <c r="E5" s="659"/>
      <c r="F5" s="660"/>
      <c r="G5" s="660"/>
      <c r="H5" s="660"/>
      <c r="I5" s="657"/>
      <c r="J5" s="657"/>
      <c r="K5" s="661"/>
      <c r="L5" s="662"/>
      <c r="M5" s="663"/>
      <c r="N5" s="664"/>
      <c r="O5" s="664"/>
      <c r="P5" s="664"/>
      <c r="Q5" s="664"/>
      <c r="R5" s="665"/>
    </row>
    <row r="6" spans="1:52" s="113" customFormat="1" ht="19.899999999999999" customHeight="1">
      <c r="A6" s="557">
        <v>1</v>
      </c>
      <c r="B6" s="562" t="s">
        <v>181</v>
      </c>
      <c r="C6" s="200" t="s">
        <v>533</v>
      </c>
      <c r="D6" s="205" t="s">
        <v>885</v>
      </c>
      <c r="E6" s="210"/>
      <c r="F6" s="666">
        <v>0</v>
      </c>
      <c r="G6" s="215">
        <v>1</v>
      </c>
      <c r="H6" s="1860" t="s">
        <v>886</v>
      </c>
      <c r="I6" s="1860"/>
      <c r="J6" s="558"/>
      <c r="K6" s="558"/>
      <c r="L6" s="215">
        <v>1</v>
      </c>
      <c r="M6" s="558"/>
      <c r="N6" s="558"/>
      <c r="O6" s="558"/>
      <c r="P6" s="558"/>
      <c r="Q6" s="558"/>
      <c r="R6" s="1160" t="s">
        <v>887</v>
      </c>
      <c r="AX6" s="54"/>
      <c r="AY6" s="54"/>
      <c r="AZ6" s="54"/>
    </row>
    <row r="7" spans="1:52" s="113" customFormat="1" ht="19.899999999999999" customHeight="1">
      <c r="A7" s="559">
        <v>2</v>
      </c>
      <c r="B7" s="563" t="s">
        <v>181</v>
      </c>
      <c r="C7" s="201" t="s">
        <v>533</v>
      </c>
      <c r="D7" s="206" t="s">
        <v>888</v>
      </c>
      <c r="E7" s="1972" t="s">
        <v>889</v>
      </c>
      <c r="F7" s="1861">
        <v>18</v>
      </c>
      <c r="G7" s="216">
        <v>2</v>
      </c>
      <c r="H7" s="1861" t="s">
        <v>886</v>
      </c>
      <c r="I7" s="1861"/>
      <c r="J7" s="560"/>
      <c r="K7" s="560"/>
      <c r="L7" s="216">
        <v>2</v>
      </c>
      <c r="M7" s="560"/>
      <c r="N7" s="560"/>
      <c r="O7" s="560"/>
      <c r="P7" s="560"/>
      <c r="Q7" s="560"/>
      <c r="R7" s="1161"/>
      <c r="AX7" s="54"/>
      <c r="AY7" s="54"/>
      <c r="AZ7" s="54"/>
    </row>
    <row r="8" spans="1:52" s="113" customFormat="1" ht="19.899999999999999" customHeight="1">
      <c r="A8" s="559">
        <v>3</v>
      </c>
      <c r="B8" s="563" t="s">
        <v>181</v>
      </c>
      <c r="C8" s="201" t="s">
        <v>533</v>
      </c>
      <c r="D8" s="206" t="s">
        <v>890</v>
      </c>
      <c r="E8" s="1972"/>
      <c r="F8" s="1861">
        <v>0</v>
      </c>
      <c r="G8" s="216">
        <v>4</v>
      </c>
      <c r="H8" s="1861" t="s">
        <v>886</v>
      </c>
      <c r="I8" s="1861"/>
      <c r="J8" s="560"/>
      <c r="K8" s="560"/>
      <c r="L8" s="216">
        <v>4</v>
      </c>
      <c r="M8" s="560"/>
      <c r="N8" s="560"/>
      <c r="O8" s="560"/>
      <c r="P8" s="560"/>
      <c r="Q8" s="560"/>
      <c r="R8" s="653" t="s">
        <v>887</v>
      </c>
      <c r="AX8" s="54"/>
      <c r="AY8" s="54"/>
      <c r="AZ8" s="54"/>
    </row>
    <row r="9" spans="1:52" s="113" customFormat="1" ht="19.899999999999999" customHeight="1">
      <c r="A9" s="559">
        <v>4</v>
      </c>
      <c r="B9" s="563" t="s">
        <v>181</v>
      </c>
      <c r="C9" s="201" t="s">
        <v>533</v>
      </c>
      <c r="D9" s="206" t="s">
        <v>891</v>
      </c>
      <c r="E9" s="1972"/>
      <c r="F9" s="1861">
        <v>0</v>
      </c>
      <c r="G9" s="216">
        <v>1</v>
      </c>
      <c r="H9" s="1861" t="s">
        <v>886</v>
      </c>
      <c r="I9" s="1861"/>
      <c r="J9" s="560"/>
      <c r="K9" s="560"/>
      <c r="L9" s="216">
        <v>1</v>
      </c>
      <c r="M9" s="560"/>
      <c r="N9" s="560"/>
      <c r="O9" s="560"/>
      <c r="P9" s="560"/>
      <c r="Q9" s="560"/>
      <c r="R9" s="653" t="s">
        <v>887</v>
      </c>
      <c r="AX9" s="54"/>
      <c r="AY9" s="54"/>
      <c r="AZ9" s="54"/>
    </row>
    <row r="10" spans="1:52" s="113" customFormat="1" ht="19.899999999999999" customHeight="1">
      <c r="A10" s="559">
        <v>5</v>
      </c>
      <c r="B10" s="563" t="s">
        <v>181</v>
      </c>
      <c r="C10" s="201" t="s">
        <v>533</v>
      </c>
      <c r="D10" s="206" t="s">
        <v>892</v>
      </c>
      <c r="E10" s="1972"/>
      <c r="F10" s="1861">
        <v>0</v>
      </c>
      <c r="G10" s="216">
        <v>1</v>
      </c>
      <c r="H10" s="1861" t="s">
        <v>886</v>
      </c>
      <c r="I10" s="1861"/>
      <c r="J10" s="560"/>
      <c r="K10" s="560"/>
      <c r="L10" s="216">
        <v>1</v>
      </c>
      <c r="M10" s="560"/>
      <c r="N10" s="560"/>
      <c r="O10" s="560"/>
      <c r="P10" s="560"/>
      <c r="Q10" s="560"/>
      <c r="R10" s="653" t="s">
        <v>887</v>
      </c>
      <c r="AX10" s="54"/>
      <c r="AY10" s="54"/>
      <c r="AZ10" s="54"/>
    </row>
    <row r="11" spans="1:52" s="113" customFormat="1" ht="19.899999999999999" customHeight="1">
      <c r="A11" s="559">
        <v>6</v>
      </c>
      <c r="B11" s="563" t="s">
        <v>181</v>
      </c>
      <c r="C11" s="201" t="s">
        <v>533</v>
      </c>
      <c r="D11" s="206" t="s">
        <v>893</v>
      </c>
      <c r="E11" s="1972"/>
      <c r="F11" s="1861">
        <v>0</v>
      </c>
      <c r="G11" s="216">
        <v>1</v>
      </c>
      <c r="H11" s="1861" t="s">
        <v>886</v>
      </c>
      <c r="I11" s="1861"/>
      <c r="J11" s="560"/>
      <c r="K11" s="560"/>
      <c r="L11" s="216">
        <v>1</v>
      </c>
      <c r="M11" s="560"/>
      <c r="N11" s="560"/>
      <c r="O11" s="560"/>
      <c r="P11" s="560"/>
      <c r="Q11" s="560"/>
      <c r="R11" s="653" t="s">
        <v>887</v>
      </c>
      <c r="AX11" s="54"/>
      <c r="AY11" s="54"/>
      <c r="AZ11" s="54"/>
    </row>
    <row r="12" spans="1:52" s="113" customFormat="1" ht="19.899999999999999" customHeight="1">
      <c r="A12" s="559">
        <v>7</v>
      </c>
      <c r="B12" s="563" t="s">
        <v>181</v>
      </c>
      <c r="C12" s="202" t="s">
        <v>210</v>
      </c>
      <c r="D12" s="207" t="s">
        <v>894</v>
      </c>
      <c r="E12" s="1972" t="s">
        <v>895</v>
      </c>
      <c r="F12" s="1861">
        <v>21</v>
      </c>
      <c r="G12" s="217">
        <v>6</v>
      </c>
      <c r="H12" s="1861" t="s">
        <v>886</v>
      </c>
      <c r="I12" s="1861"/>
      <c r="J12" s="560"/>
      <c r="K12" s="560"/>
      <c r="L12" s="217">
        <v>6</v>
      </c>
      <c r="M12" s="560"/>
      <c r="N12" s="560"/>
      <c r="O12" s="560"/>
      <c r="P12" s="560"/>
      <c r="Q12" s="560"/>
      <c r="R12" s="1161"/>
      <c r="AX12" s="54"/>
      <c r="AY12" s="54"/>
      <c r="AZ12" s="54"/>
    </row>
    <row r="13" spans="1:52" s="113" customFormat="1" ht="19.899999999999999" customHeight="1">
      <c r="A13" s="559">
        <v>8</v>
      </c>
      <c r="B13" s="563" t="s">
        <v>181</v>
      </c>
      <c r="C13" s="202" t="s">
        <v>210</v>
      </c>
      <c r="D13" s="207" t="s">
        <v>896</v>
      </c>
      <c r="E13" s="1972" t="s">
        <v>897</v>
      </c>
      <c r="F13" s="667">
        <v>0</v>
      </c>
      <c r="G13" s="217">
        <v>2</v>
      </c>
      <c r="H13" s="1861" t="s">
        <v>886</v>
      </c>
      <c r="I13" s="1861"/>
      <c r="J13" s="560"/>
      <c r="K13" s="560"/>
      <c r="L13" s="217">
        <v>2</v>
      </c>
      <c r="M13" s="560"/>
      <c r="N13" s="560"/>
      <c r="O13" s="560"/>
      <c r="P13" s="560"/>
      <c r="Q13" s="560"/>
      <c r="R13" s="1161"/>
      <c r="AX13" s="54"/>
      <c r="AY13" s="54"/>
      <c r="AZ13" s="54"/>
    </row>
    <row r="14" spans="1:52" s="113" customFormat="1" ht="19.899999999999999" customHeight="1">
      <c r="A14" s="559">
        <v>9</v>
      </c>
      <c r="B14" s="563" t="s">
        <v>181</v>
      </c>
      <c r="C14" s="202" t="s">
        <v>210</v>
      </c>
      <c r="D14" s="207" t="s">
        <v>898</v>
      </c>
      <c r="E14" s="1972" t="s">
        <v>899</v>
      </c>
      <c r="F14" s="1861">
        <v>0</v>
      </c>
      <c r="G14" s="217">
        <v>4</v>
      </c>
      <c r="H14" s="1861" t="s">
        <v>886</v>
      </c>
      <c r="I14" s="1861"/>
      <c r="J14" s="560"/>
      <c r="K14" s="560"/>
      <c r="L14" s="217">
        <v>4</v>
      </c>
      <c r="M14" s="560"/>
      <c r="N14" s="560"/>
      <c r="O14" s="560"/>
      <c r="P14" s="560"/>
      <c r="Q14" s="560"/>
      <c r="R14" s="1161"/>
      <c r="AX14" s="54"/>
      <c r="AY14" s="54"/>
      <c r="AZ14" s="54"/>
    </row>
    <row r="15" spans="1:52" s="113" customFormat="1" ht="19.899999999999999" customHeight="1">
      <c r="A15" s="559">
        <v>10</v>
      </c>
      <c r="B15" s="563" t="s">
        <v>181</v>
      </c>
      <c r="C15" s="202" t="s">
        <v>210</v>
      </c>
      <c r="D15" s="207" t="s">
        <v>900</v>
      </c>
      <c r="E15" s="1972"/>
      <c r="F15" s="1861">
        <v>0</v>
      </c>
      <c r="G15" s="217">
        <v>1</v>
      </c>
      <c r="H15" s="1861" t="s">
        <v>886</v>
      </c>
      <c r="I15" s="1861"/>
      <c r="J15" s="560"/>
      <c r="K15" s="560"/>
      <c r="L15" s="217">
        <v>1</v>
      </c>
      <c r="M15" s="560"/>
      <c r="N15" s="560"/>
      <c r="O15" s="560"/>
      <c r="P15" s="560"/>
      <c r="Q15" s="560"/>
      <c r="R15" s="653" t="s">
        <v>887</v>
      </c>
      <c r="AX15" s="54"/>
      <c r="AY15" s="54"/>
      <c r="AZ15" s="54"/>
    </row>
    <row r="16" spans="1:52" s="113" customFormat="1" ht="19.899999999999999" customHeight="1">
      <c r="A16" s="559">
        <v>11</v>
      </c>
      <c r="B16" s="563" t="s">
        <v>181</v>
      </c>
      <c r="C16" s="202" t="s">
        <v>210</v>
      </c>
      <c r="D16" s="207" t="s">
        <v>901</v>
      </c>
      <c r="E16" s="1972"/>
      <c r="F16" s="1861">
        <v>0</v>
      </c>
      <c r="G16" s="217">
        <v>2</v>
      </c>
      <c r="H16" s="1861" t="s">
        <v>886</v>
      </c>
      <c r="I16" s="1861"/>
      <c r="J16" s="560"/>
      <c r="K16" s="560"/>
      <c r="L16" s="217">
        <v>2</v>
      </c>
      <c r="M16" s="560"/>
      <c r="N16" s="560"/>
      <c r="O16" s="560"/>
      <c r="P16" s="560"/>
      <c r="Q16" s="560"/>
      <c r="R16" s="653" t="s">
        <v>887</v>
      </c>
      <c r="AX16" s="54"/>
      <c r="AY16" s="54"/>
      <c r="AZ16" s="54"/>
    </row>
    <row r="17" spans="1:52" s="113" customFormat="1" ht="19.899999999999999" customHeight="1">
      <c r="A17" s="559">
        <v>12</v>
      </c>
      <c r="B17" s="563" t="s">
        <v>181</v>
      </c>
      <c r="C17" s="202" t="s">
        <v>252</v>
      </c>
      <c r="D17" s="207" t="s">
        <v>902</v>
      </c>
      <c r="E17" s="1972"/>
      <c r="F17" s="1861">
        <v>0</v>
      </c>
      <c r="G17" s="217">
        <v>2</v>
      </c>
      <c r="H17" s="1861" t="s">
        <v>886</v>
      </c>
      <c r="I17" s="1861"/>
      <c r="J17" s="560"/>
      <c r="K17" s="560"/>
      <c r="L17" s="217">
        <v>2</v>
      </c>
      <c r="M17" s="560"/>
      <c r="N17" s="560"/>
      <c r="O17" s="560"/>
      <c r="P17" s="560"/>
      <c r="Q17" s="560"/>
      <c r="R17" s="653" t="s">
        <v>887</v>
      </c>
      <c r="AX17" s="54"/>
      <c r="AY17" s="54"/>
      <c r="AZ17" s="54"/>
    </row>
    <row r="18" spans="1:52" s="113" customFormat="1" ht="19.899999999999999" customHeight="1">
      <c r="A18" s="559">
        <v>13</v>
      </c>
      <c r="B18" s="563" t="s">
        <v>181</v>
      </c>
      <c r="C18" s="202" t="s">
        <v>252</v>
      </c>
      <c r="D18" s="207" t="s">
        <v>903</v>
      </c>
      <c r="E18" s="1972"/>
      <c r="F18" s="1861">
        <v>0</v>
      </c>
      <c r="G18" s="217">
        <v>4</v>
      </c>
      <c r="H18" s="1861" t="s">
        <v>886</v>
      </c>
      <c r="I18" s="1861"/>
      <c r="J18" s="560"/>
      <c r="K18" s="560"/>
      <c r="L18" s="217">
        <v>4</v>
      </c>
      <c r="M18" s="560"/>
      <c r="N18" s="560"/>
      <c r="O18" s="560"/>
      <c r="P18" s="560"/>
      <c r="Q18" s="560"/>
      <c r="R18" s="653" t="s">
        <v>887</v>
      </c>
      <c r="AX18" s="54"/>
      <c r="AY18" s="54"/>
      <c r="AZ18" s="54"/>
    </row>
    <row r="19" spans="1:52" s="113" customFormat="1" ht="19.899999999999999" customHeight="1">
      <c r="A19" s="559">
        <v>14</v>
      </c>
      <c r="B19" s="563" t="s">
        <v>181</v>
      </c>
      <c r="C19" s="202" t="s">
        <v>277</v>
      </c>
      <c r="D19" s="207" t="s">
        <v>904</v>
      </c>
      <c r="E19" s="211" t="s">
        <v>905</v>
      </c>
      <c r="F19" s="1861">
        <v>0</v>
      </c>
      <c r="G19" s="217">
        <v>8</v>
      </c>
      <c r="H19" s="1861" t="s">
        <v>886</v>
      </c>
      <c r="I19" s="1861"/>
      <c r="J19" s="560"/>
      <c r="K19" s="560"/>
      <c r="L19" s="217">
        <v>8</v>
      </c>
      <c r="M19" s="560"/>
      <c r="N19" s="560"/>
      <c r="O19" s="560"/>
      <c r="P19" s="560"/>
      <c r="Q19" s="560"/>
      <c r="R19" s="1161"/>
      <c r="AX19" s="54"/>
      <c r="AY19" s="54"/>
      <c r="AZ19" s="54"/>
    </row>
    <row r="20" spans="1:52" s="113" customFormat="1" ht="19.899999999999999" customHeight="1">
      <c r="A20" s="559">
        <v>15</v>
      </c>
      <c r="B20" s="563" t="s">
        <v>181</v>
      </c>
      <c r="C20" s="202" t="s">
        <v>305</v>
      </c>
      <c r="D20" s="207" t="s">
        <v>908</v>
      </c>
      <c r="E20" s="211"/>
      <c r="F20" s="1861">
        <v>0</v>
      </c>
      <c r="G20" s="217">
        <v>4</v>
      </c>
      <c r="H20" s="1861" t="s">
        <v>886</v>
      </c>
      <c r="I20" s="1861"/>
      <c r="J20" s="560"/>
      <c r="K20" s="560"/>
      <c r="L20" s="217">
        <v>4</v>
      </c>
      <c r="M20" s="560"/>
      <c r="N20" s="560"/>
      <c r="O20" s="560"/>
      <c r="P20" s="560"/>
      <c r="Q20" s="560"/>
      <c r="R20" s="653" t="s">
        <v>887</v>
      </c>
      <c r="AX20" s="54"/>
      <c r="AY20" s="54"/>
      <c r="AZ20" s="54"/>
    </row>
    <row r="21" spans="1:52" s="113" customFormat="1" ht="19.899999999999999" customHeight="1">
      <c r="A21" s="559">
        <v>16</v>
      </c>
      <c r="B21" s="563" t="s">
        <v>181</v>
      </c>
      <c r="C21" s="202" t="s">
        <v>349</v>
      </c>
      <c r="D21" s="207" t="s">
        <v>909</v>
      </c>
      <c r="E21" s="1972"/>
      <c r="F21" s="1861">
        <v>0</v>
      </c>
      <c r="G21" s="217">
        <v>2</v>
      </c>
      <c r="H21" s="1861" t="s">
        <v>886</v>
      </c>
      <c r="I21" s="1861"/>
      <c r="J21" s="560"/>
      <c r="K21" s="560"/>
      <c r="L21" s="217">
        <v>2</v>
      </c>
      <c r="M21" s="560"/>
      <c r="N21" s="560"/>
      <c r="O21" s="560"/>
      <c r="P21" s="560"/>
      <c r="Q21" s="560"/>
      <c r="R21" s="653" t="s">
        <v>887</v>
      </c>
      <c r="AX21" s="54"/>
      <c r="AY21" s="54"/>
      <c r="AZ21" s="54"/>
    </row>
    <row r="22" spans="1:52" s="113" customFormat="1" ht="19.899999999999999" customHeight="1">
      <c r="A22" s="559">
        <v>17</v>
      </c>
      <c r="B22" s="563" t="s">
        <v>181</v>
      </c>
      <c r="C22" s="202" t="s">
        <v>349</v>
      </c>
      <c r="D22" s="207" t="s">
        <v>910</v>
      </c>
      <c r="E22" s="1972"/>
      <c r="F22" s="1861">
        <v>0</v>
      </c>
      <c r="G22" s="217">
        <v>2</v>
      </c>
      <c r="H22" s="1861" t="s">
        <v>886</v>
      </c>
      <c r="I22" s="1861"/>
      <c r="J22" s="560"/>
      <c r="K22" s="560"/>
      <c r="L22" s="217">
        <v>2</v>
      </c>
      <c r="M22" s="560"/>
      <c r="N22" s="560"/>
      <c r="O22" s="560"/>
      <c r="P22" s="560"/>
      <c r="Q22" s="560"/>
      <c r="R22" s="653" t="s">
        <v>887</v>
      </c>
      <c r="AX22" s="54"/>
      <c r="AY22" s="54"/>
      <c r="AZ22" s="54"/>
    </row>
    <row r="23" spans="1:52" s="113" customFormat="1" ht="19.899999999999999" customHeight="1">
      <c r="A23" s="559">
        <v>18</v>
      </c>
      <c r="B23" s="563" t="s">
        <v>181</v>
      </c>
      <c r="C23" s="203" t="s">
        <v>416</v>
      </c>
      <c r="D23" s="207" t="s">
        <v>911</v>
      </c>
      <c r="E23" s="211"/>
      <c r="F23" s="1861">
        <v>0</v>
      </c>
      <c r="G23" s="217">
        <v>2</v>
      </c>
      <c r="H23" s="1861" t="s">
        <v>886</v>
      </c>
      <c r="I23" s="1861"/>
      <c r="J23" s="560"/>
      <c r="K23" s="560"/>
      <c r="L23" s="217">
        <v>2</v>
      </c>
      <c r="M23" s="560"/>
      <c r="N23" s="560"/>
      <c r="O23" s="560"/>
      <c r="P23" s="560"/>
      <c r="Q23" s="560"/>
      <c r="R23" s="1161" t="s">
        <v>887</v>
      </c>
      <c r="AX23" s="54"/>
      <c r="AY23" s="54"/>
      <c r="AZ23" s="54"/>
    </row>
    <row r="24" spans="1:52" s="113" customFormat="1" ht="19.899999999999999" customHeight="1">
      <c r="A24" s="559">
        <v>19</v>
      </c>
      <c r="B24" s="563" t="s">
        <v>181</v>
      </c>
      <c r="C24" s="203" t="s">
        <v>416</v>
      </c>
      <c r="D24" s="207" t="s">
        <v>912</v>
      </c>
      <c r="E24" s="1972"/>
      <c r="F24" s="1861">
        <v>0</v>
      </c>
      <c r="G24" s="217">
        <v>2</v>
      </c>
      <c r="H24" s="1861" t="s">
        <v>886</v>
      </c>
      <c r="I24" s="1861"/>
      <c r="J24" s="560"/>
      <c r="K24" s="560"/>
      <c r="L24" s="217">
        <v>2</v>
      </c>
      <c r="M24" s="560"/>
      <c r="N24" s="560"/>
      <c r="O24" s="560"/>
      <c r="P24" s="560"/>
      <c r="Q24" s="560"/>
      <c r="R24" s="1161" t="s">
        <v>887</v>
      </c>
      <c r="AX24" s="54"/>
      <c r="AY24" s="54"/>
      <c r="AZ24" s="54"/>
    </row>
    <row r="25" spans="1:52" s="113" customFormat="1" ht="19.899999999999999" customHeight="1">
      <c r="A25" s="559">
        <v>20</v>
      </c>
      <c r="B25" s="563" t="s">
        <v>181</v>
      </c>
      <c r="C25" s="203" t="s">
        <v>416</v>
      </c>
      <c r="D25" s="1859" t="s">
        <v>913</v>
      </c>
      <c r="E25" s="1972"/>
      <c r="F25" s="1885">
        <v>110</v>
      </c>
      <c r="G25" s="788">
        <v>0.5</v>
      </c>
      <c r="H25" s="1861" t="s">
        <v>886</v>
      </c>
      <c r="I25" s="1861"/>
      <c r="J25" s="560"/>
      <c r="K25" s="560"/>
      <c r="L25" s="788">
        <v>0.5</v>
      </c>
      <c r="M25" s="560"/>
      <c r="N25" s="560"/>
      <c r="O25" s="560"/>
      <c r="P25" s="560"/>
      <c r="Q25" s="560"/>
      <c r="R25" s="1161"/>
      <c r="AX25" s="54"/>
      <c r="AY25" s="54"/>
      <c r="AZ25" s="54"/>
    </row>
    <row r="26" spans="1:52" s="113" customFormat="1" ht="19.899999999999999" customHeight="1">
      <c r="A26" s="559">
        <v>21</v>
      </c>
      <c r="B26" s="563" t="s">
        <v>181</v>
      </c>
      <c r="C26" s="203" t="s">
        <v>416</v>
      </c>
      <c r="D26" s="1859" t="s">
        <v>915</v>
      </c>
      <c r="E26" s="1972"/>
      <c r="F26" s="1885">
        <v>132</v>
      </c>
      <c r="G26" s="788">
        <v>0.5</v>
      </c>
      <c r="H26" s="1861" t="s">
        <v>886</v>
      </c>
      <c r="I26" s="1861"/>
      <c r="J26" s="560"/>
      <c r="K26" s="560"/>
      <c r="L26" s="788">
        <v>0.5</v>
      </c>
      <c r="M26" s="560"/>
      <c r="N26" s="560"/>
      <c r="O26" s="560"/>
      <c r="P26" s="560"/>
      <c r="Q26" s="560"/>
      <c r="R26" s="1161"/>
      <c r="AX26" s="54"/>
      <c r="AY26" s="54"/>
      <c r="AZ26" s="54"/>
    </row>
    <row r="27" spans="1:52" s="113" customFormat="1" ht="19.899999999999999" customHeight="1">
      <c r="A27" s="559">
        <v>22</v>
      </c>
      <c r="B27" s="563" t="s">
        <v>181</v>
      </c>
      <c r="C27" s="203" t="s">
        <v>463</v>
      </c>
      <c r="D27" s="207" t="s">
        <v>916</v>
      </c>
      <c r="E27" s="211"/>
      <c r="F27" s="1861">
        <v>0</v>
      </c>
      <c r="G27" s="217">
        <v>3</v>
      </c>
      <c r="H27" s="1861" t="s">
        <v>886</v>
      </c>
      <c r="I27" s="1861"/>
      <c r="J27" s="560"/>
      <c r="K27" s="560"/>
      <c r="L27" s="217">
        <v>3</v>
      </c>
      <c r="M27" s="560"/>
      <c r="N27" s="560"/>
      <c r="O27" s="560"/>
      <c r="P27" s="560"/>
      <c r="Q27" s="560"/>
      <c r="R27" s="653" t="s">
        <v>887</v>
      </c>
      <c r="AX27" s="54"/>
      <c r="AY27" s="54"/>
      <c r="AZ27" s="54"/>
    </row>
    <row r="28" spans="1:52" s="113" customFormat="1" ht="19.899999999999999" customHeight="1">
      <c r="A28" s="559">
        <v>23</v>
      </c>
      <c r="B28" s="563" t="s">
        <v>181</v>
      </c>
      <c r="C28" s="203" t="s">
        <v>476</v>
      </c>
      <c r="D28" s="207" t="s">
        <v>917</v>
      </c>
      <c r="E28" s="1972"/>
      <c r="F28" s="1861">
        <v>0</v>
      </c>
      <c r="G28" s="217">
        <v>1</v>
      </c>
      <c r="H28" s="1861" t="s">
        <v>886</v>
      </c>
      <c r="I28" s="1861"/>
      <c r="J28" s="560"/>
      <c r="K28" s="560"/>
      <c r="L28" s="217">
        <v>1</v>
      </c>
      <c r="M28" s="560"/>
      <c r="N28" s="560"/>
      <c r="O28" s="560"/>
      <c r="P28" s="560"/>
      <c r="Q28" s="560"/>
      <c r="R28" s="653" t="s">
        <v>887</v>
      </c>
      <c r="AX28" s="54"/>
      <c r="AY28" s="54"/>
      <c r="AZ28" s="54"/>
    </row>
    <row r="29" spans="1:52" s="113" customFormat="1" ht="19.899999999999999" customHeight="1">
      <c r="A29" s="559">
        <v>24</v>
      </c>
      <c r="B29" s="563" t="s">
        <v>181</v>
      </c>
      <c r="C29" s="203" t="s">
        <v>512</v>
      </c>
      <c r="D29" s="207" t="s">
        <v>918</v>
      </c>
      <c r="E29" s="211"/>
      <c r="F29" s="1861">
        <v>0</v>
      </c>
      <c r="G29" s="217">
        <v>2</v>
      </c>
      <c r="H29" s="1861" t="s">
        <v>886</v>
      </c>
      <c r="I29" s="1861"/>
      <c r="J29" s="560"/>
      <c r="K29" s="560"/>
      <c r="L29" s="217">
        <v>2</v>
      </c>
      <c r="M29" s="560"/>
      <c r="N29" s="560"/>
      <c r="O29" s="560"/>
      <c r="P29" s="560"/>
      <c r="Q29" s="560"/>
      <c r="R29" s="1161" t="s">
        <v>887</v>
      </c>
      <c r="AX29" s="54"/>
      <c r="AY29" s="54"/>
      <c r="AZ29" s="54"/>
    </row>
    <row r="30" spans="1:52" s="113" customFormat="1" ht="19.899999999999999" customHeight="1">
      <c r="A30" s="559">
        <v>25</v>
      </c>
      <c r="B30" s="563" t="s">
        <v>181</v>
      </c>
      <c r="C30" s="203" t="s">
        <v>512</v>
      </c>
      <c r="D30" s="207" t="s">
        <v>919</v>
      </c>
      <c r="E30" s="211"/>
      <c r="F30" s="1861">
        <v>0</v>
      </c>
      <c r="G30" s="217">
        <v>3</v>
      </c>
      <c r="H30" s="1861" t="s">
        <v>886</v>
      </c>
      <c r="I30" s="1861"/>
      <c r="J30" s="560"/>
      <c r="K30" s="560"/>
      <c r="L30" s="217">
        <v>3</v>
      </c>
      <c r="M30" s="560"/>
      <c r="N30" s="560"/>
      <c r="O30" s="560"/>
      <c r="P30" s="560"/>
      <c r="Q30" s="560"/>
      <c r="R30" s="1161" t="s">
        <v>887</v>
      </c>
      <c r="AX30" s="54"/>
      <c r="AY30" s="54"/>
      <c r="AZ30" s="54"/>
    </row>
    <row r="31" spans="1:52" s="113" customFormat="1" ht="19.899999999999999" customHeight="1">
      <c r="A31" s="559">
        <v>26</v>
      </c>
      <c r="B31" s="563" t="s">
        <v>181</v>
      </c>
      <c r="C31" s="203" t="s">
        <v>512</v>
      </c>
      <c r="D31" s="207" t="s">
        <v>920</v>
      </c>
      <c r="E31" s="211"/>
      <c r="F31" s="1861">
        <v>0</v>
      </c>
      <c r="G31" s="217">
        <v>3</v>
      </c>
      <c r="H31" s="1861" t="s">
        <v>886</v>
      </c>
      <c r="I31" s="1861"/>
      <c r="J31" s="560"/>
      <c r="K31" s="560"/>
      <c r="L31" s="217">
        <v>3</v>
      </c>
      <c r="M31" s="560"/>
      <c r="N31" s="560"/>
      <c r="O31" s="560"/>
      <c r="P31" s="560"/>
      <c r="Q31" s="560"/>
      <c r="R31" s="1161" t="s">
        <v>887</v>
      </c>
      <c r="AX31" s="54"/>
      <c r="AY31" s="54"/>
      <c r="AZ31" s="54"/>
    </row>
    <row r="32" spans="1:52" s="113" customFormat="1" ht="19.899999999999999" customHeight="1">
      <c r="A32" s="559">
        <v>27</v>
      </c>
      <c r="B32" s="563" t="s">
        <v>181</v>
      </c>
      <c r="C32" s="203" t="s">
        <v>553</v>
      </c>
      <c r="D32" s="207" t="s">
        <v>923</v>
      </c>
      <c r="E32" s="1972"/>
      <c r="F32" s="1861">
        <v>0</v>
      </c>
      <c r="G32" s="217">
        <v>1</v>
      </c>
      <c r="H32" s="1861" t="s">
        <v>886</v>
      </c>
      <c r="I32" s="1861"/>
      <c r="J32" s="560"/>
      <c r="K32" s="560"/>
      <c r="L32" s="217">
        <v>1</v>
      </c>
      <c r="M32" s="560"/>
      <c r="N32" s="560"/>
      <c r="O32" s="560"/>
      <c r="P32" s="560"/>
      <c r="Q32" s="560"/>
      <c r="R32" s="653" t="s">
        <v>887</v>
      </c>
      <c r="AX32" s="54"/>
      <c r="AY32" s="54"/>
      <c r="AZ32" s="54"/>
    </row>
    <row r="33" spans="1:52" s="113" customFormat="1" ht="19.899999999999999" customHeight="1">
      <c r="A33" s="559">
        <v>28</v>
      </c>
      <c r="B33" s="563" t="s">
        <v>181</v>
      </c>
      <c r="C33" s="203" t="s">
        <v>553</v>
      </c>
      <c r="D33" s="207" t="s">
        <v>924</v>
      </c>
      <c r="E33" s="1972"/>
      <c r="F33" s="1861">
        <v>0</v>
      </c>
      <c r="G33" s="217">
        <v>2</v>
      </c>
      <c r="H33" s="1861" t="s">
        <v>886</v>
      </c>
      <c r="I33" s="1861"/>
      <c r="J33" s="560"/>
      <c r="K33" s="560"/>
      <c r="L33" s="217">
        <v>2</v>
      </c>
      <c r="M33" s="560"/>
      <c r="N33" s="560"/>
      <c r="O33" s="560"/>
      <c r="P33" s="560"/>
      <c r="Q33" s="560"/>
      <c r="R33" s="1161" t="s">
        <v>887</v>
      </c>
      <c r="AX33" s="54"/>
      <c r="AY33" s="54"/>
      <c r="AZ33" s="54"/>
    </row>
    <row r="34" spans="1:52" s="113" customFormat="1" ht="19.899999999999999" customHeight="1">
      <c r="A34" s="559">
        <v>29</v>
      </c>
      <c r="B34" s="563" t="s">
        <v>181</v>
      </c>
      <c r="C34" s="203" t="s">
        <v>553</v>
      </c>
      <c r="D34" s="207" t="s">
        <v>925</v>
      </c>
      <c r="E34" s="1972"/>
      <c r="F34" s="1861">
        <v>0</v>
      </c>
      <c r="G34" s="217">
        <v>3</v>
      </c>
      <c r="H34" s="1861" t="s">
        <v>886</v>
      </c>
      <c r="I34" s="1861"/>
      <c r="J34" s="560"/>
      <c r="K34" s="560"/>
      <c r="L34" s="217">
        <v>3</v>
      </c>
      <c r="M34" s="560"/>
      <c r="N34" s="560"/>
      <c r="O34" s="560"/>
      <c r="P34" s="560"/>
      <c r="Q34" s="560"/>
      <c r="R34" s="1161" t="s">
        <v>887</v>
      </c>
      <c r="AX34" s="54"/>
      <c r="AY34" s="54"/>
      <c r="AZ34" s="54"/>
    </row>
    <row r="35" spans="1:52" s="113" customFormat="1" ht="22.5" customHeight="1">
      <c r="A35" s="559">
        <v>30</v>
      </c>
      <c r="B35" s="563" t="s">
        <v>181</v>
      </c>
      <c r="C35" s="203" t="s">
        <v>553</v>
      </c>
      <c r="D35" s="207" t="s">
        <v>926</v>
      </c>
      <c r="E35" s="1972"/>
      <c r="F35" s="1861">
        <v>0</v>
      </c>
      <c r="G35" s="217">
        <v>3</v>
      </c>
      <c r="H35" s="1861" t="s">
        <v>886</v>
      </c>
      <c r="I35" s="1861"/>
      <c r="J35" s="560"/>
      <c r="K35" s="560"/>
      <c r="L35" s="217">
        <v>3</v>
      </c>
      <c r="M35" s="560"/>
      <c r="N35" s="560"/>
      <c r="O35" s="560"/>
      <c r="P35" s="560"/>
      <c r="Q35" s="560"/>
      <c r="R35" s="653" t="s">
        <v>887</v>
      </c>
      <c r="AX35" s="54"/>
      <c r="AY35" s="54"/>
      <c r="AZ35" s="54"/>
    </row>
    <row r="36" spans="1:52" s="113" customFormat="1" ht="19.899999999999999" customHeight="1">
      <c r="A36" s="559">
        <v>31</v>
      </c>
      <c r="B36" s="563" t="s">
        <v>181</v>
      </c>
      <c r="C36" s="203" t="s">
        <v>570</v>
      </c>
      <c r="D36" s="207" t="s">
        <v>927</v>
      </c>
      <c r="E36" s="1154"/>
      <c r="F36" s="1163">
        <v>0</v>
      </c>
      <c r="G36" s="217">
        <v>2</v>
      </c>
      <c r="H36" s="1861" t="s">
        <v>886</v>
      </c>
      <c r="I36" s="1861"/>
      <c r="J36" s="560"/>
      <c r="K36" s="560"/>
      <c r="L36" s="217">
        <v>2</v>
      </c>
      <c r="M36" s="560"/>
      <c r="N36" s="560"/>
      <c r="O36" s="560"/>
      <c r="P36" s="560"/>
      <c r="Q36" s="560"/>
      <c r="R36" s="1161" t="s">
        <v>887</v>
      </c>
      <c r="AX36" s="54"/>
      <c r="AY36" s="54"/>
      <c r="AZ36" s="54"/>
    </row>
    <row r="37" spans="1:52" s="113" customFormat="1" ht="19.899999999999999" customHeight="1">
      <c r="A37" s="559">
        <v>32</v>
      </c>
      <c r="B37" s="563" t="s">
        <v>181</v>
      </c>
      <c r="C37" s="203" t="s">
        <v>593</v>
      </c>
      <c r="D37" s="207" t="s">
        <v>928</v>
      </c>
      <c r="E37" s="1154"/>
      <c r="F37" s="1163">
        <v>0</v>
      </c>
      <c r="G37" s="217">
        <v>2</v>
      </c>
      <c r="H37" s="1861" t="s">
        <v>886</v>
      </c>
      <c r="I37" s="1861"/>
      <c r="J37" s="560"/>
      <c r="K37" s="560"/>
      <c r="L37" s="217">
        <v>2</v>
      </c>
      <c r="M37" s="560"/>
      <c r="N37" s="560"/>
      <c r="O37" s="560"/>
      <c r="P37" s="560"/>
      <c r="Q37" s="560"/>
      <c r="R37" s="1161" t="s">
        <v>887</v>
      </c>
      <c r="AX37" s="54"/>
      <c r="AY37" s="54"/>
      <c r="AZ37" s="54"/>
    </row>
    <row r="38" spans="1:52" s="113" customFormat="1" ht="19.899999999999999" customHeight="1">
      <c r="A38" s="559">
        <v>33</v>
      </c>
      <c r="B38" s="563" t="s">
        <v>181</v>
      </c>
      <c r="C38" s="203" t="s">
        <v>593</v>
      </c>
      <c r="D38" s="207" t="s">
        <v>929</v>
      </c>
      <c r="E38" s="1154"/>
      <c r="F38" s="1163">
        <v>0</v>
      </c>
      <c r="G38" s="217">
        <v>5</v>
      </c>
      <c r="H38" s="1861" t="s">
        <v>886</v>
      </c>
      <c r="I38" s="1861"/>
      <c r="J38" s="560"/>
      <c r="K38" s="560"/>
      <c r="L38" s="217">
        <v>5</v>
      </c>
      <c r="M38" s="560"/>
      <c r="N38" s="560"/>
      <c r="O38" s="560"/>
      <c r="P38" s="560"/>
      <c r="Q38" s="560"/>
      <c r="R38" s="1161" t="s">
        <v>887</v>
      </c>
      <c r="AX38" s="54"/>
      <c r="AY38" s="54"/>
      <c r="AZ38" s="54"/>
    </row>
    <row r="39" spans="1:52" s="113" customFormat="1" ht="19.899999999999999" customHeight="1">
      <c r="A39" s="559">
        <v>34</v>
      </c>
      <c r="B39" s="563" t="s">
        <v>181</v>
      </c>
      <c r="C39" s="203" t="s">
        <v>593</v>
      </c>
      <c r="D39" s="207" t="s">
        <v>930</v>
      </c>
      <c r="E39" s="1154"/>
      <c r="F39" s="1163">
        <v>0</v>
      </c>
      <c r="G39" s="217">
        <v>1</v>
      </c>
      <c r="H39" s="1861" t="s">
        <v>886</v>
      </c>
      <c r="I39" s="1861"/>
      <c r="J39" s="560"/>
      <c r="K39" s="560"/>
      <c r="L39" s="217">
        <v>1</v>
      </c>
      <c r="M39" s="560"/>
      <c r="N39" s="560"/>
      <c r="O39" s="560"/>
      <c r="P39" s="560"/>
      <c r="Q39" s="560"/>
      <c r="R39" s="1161" t="s">
        <v>887</v>
      </c>
      <c r="AX39" s="54"/>
      <c r="AY39" s="54"/>
      <c r="AZ39" s="54"/>
    </row>
    <row r="40" spans="1:52" s="113" customFormat="1" ht="19.899999999999999" customHeight="1">
      <c r="A40" s="559">
        <v>35</v>
      </c>
      <c r="B40" s="563" t="s">
        <v>181</v>
      </c>
      <c r="C40" s="203" t="s">
        <v>593</v>
      </c>
      <c r="D40" s="207" t="s">
        <v>931</v>
      </c>
      <c r="E40" s="1154"/>
      <c r="F40" s="1163">
        <v>0</v>
      </c>
      <c r="G40" s="217">
        <v>4</v>
      </c>
      <c r="H40" s="1861" t="s">
        <v>886</v>
      </c>
      <c r="I40" s="1861"/>
      <c r="J40" s="560"/>
      <c r="K40" s="560"/>
      <c r="L40" s="217">
        <v>4</v>
      </c>
      <c r="M40" s="560"/>
      <c r="N40" s="560"/>
      <c r="O40" s="560"/>
      <c r="P40" s="560"/>
      <c r="Q40" s="560"/>
      <c r="R40" s="1161" t="s">
        <v>887</v>
      </c>
      <c r="AX40" s="54"/>
      <c r="AY40" s="54"/>
      <c r="AZ40" s="54"/>
    </row>
    <row r="41" spans="1:52" s="113" customFormat="1" ht="19.899999999999999" customHeight="1">
      <c r="A41" s="559">
        <v>36</v>
      </c>
      <c r="B41" s="563" t="s">
        <v>181</v>
      </c>
      <c r="C41" s="203" t="s">
        <v>593</v>
      </c>
      <c r="D41" s="207" t="s">
        <v>932</v>
      </c>
      <c r="E41" s="1154"/>
      <c r="F41" s="1163">
        <v>0</v>
      </c>
      <c r="G41" s="217">
        <v>4</v>
      </c>
      <c r="H41" s="1861" t="s">
        <v>886</v>
      </c>
      <c r="I41" s="1861"/>
      <c r="J41" s="560"/>
      <c r="K41" s="560"/>
      <c r="L41" s="217">
        <v>4</v>
      </c>
      <c r="M41" s="560"/>
      <c r="N41" s="560"/>
      <c r="O41" s="560"/>
      <c r="P41" s="560"/>
      <c r="Q41" s="560"/>
      <c r="R41" s="1161" t="s">
        <v>887</v>
      </c>
      <c r="AX41" s="54"/>
      <c r="AY41" s="54"/>
      <c r="AZ41" s="54"/>
    </row>
    <row r="42" spans="1:52" s="113" customFormat="1" ht="19.899999999999999" customHeight="1">
      <c r="A42" s="559">
        <v>37</v>
      </c>
      <c r="B42" s="563" t="s">
        <v>181</v>
      </c>
      <c r="C42" s="203" t="s">
        <v>593</v>
      </c>
      <c r="D42" s="207" t="s">
        <v>933</v>
      </c>
      <c r="E42" s="654"/>
      <c r="F42" s="655">
        <v>0</v>
      </c>
      <c r="G42" s="217">
        <v>1</v>
      </c>
      <c r="H42" s="1861" t="s">
        <v>886</v>
      </c>
      <c r="I42" s="1861"/>
      <c r="J42" s="560"/>
      <c r="K42" s="560"/>
      <c r="L42" s="217">
        <v>1</v>
      </c>
      <c r="M42" s="560"/>
      <c r="N42" s="560"/>
      <c r="O42" s="560"/>
      <c r="P42" s="560"/>
      <c r="Q42" s="560"/>
      <c r="R42" s="653" t="s">
        <v>887</v>
      </c>
      <c r="AX42" s="54"/>
      <c r="AY42" s="54"/>
      <c r="AZ42" s="54"/>
    </row>
    <row r="43" spans="1:52" s="113" customFormat="1" ht="19.899999999999999" customHeight="1">
      <c r="A43" s="559">
        <v>38</v>
      </c>
      <c r="B43" s="563" t="s">
        <v>181</v>
      </c>
      <c r="C43" s="203" t="s">
        <v>593</v>
      </c>
      <c r="D43" s="207" t="s">
        <v>934</v>
      </c>
      <c r="E43" s="654"/>
      <c r="F43" s="655">
        <v>0</v>
      </c>
      <c r="G43" s="217">
        <v>2</v>
      </c>
      <c r="H43" s="1861" t="s">
        <v>886</v>
      </c>
      <c r="I43" s="1861"/>
      <c r="J43" s="560"/>
      <c r="K43" s="560"/>
      <c r="L43" s="217">
        <v>2</v>
      </c>
      <c r="M43" s="560"/>
      <c r="N43" s="560"/>
      <c r="O43" s="560"/>
      <c r="P43" s="560"/>
      <c r="Q43" s="560"/>
      <c r="R43" s="653" t="s">
        <v>887</v>
      </c>
      <c r="AX43" s="54"/>
      <c r="AY43" s="54"/>
      <c r="AZ43" s="54"/>
    </row>
    <row r="44" spans="1:52" s="113" customFormat="1" ht="19.899999999999999" customHeight="1">
      <c r="A44" s="559">
        <v>39</v>
      </c>
      <c r="B44" s="563" t="s">
        <v>181</v>
      </c>
      <c r="C44" s="203" t="s">
        <v>593</v>
      </c>
      <c r="D44" s="207" t="s">
        <v>935</v>
      </c>
      <c r="E44" s="654"/>
      <c r="F44" s="655">
        <v>0</v>
      </c>
      <c r="G44" s="217">
        <v>1</v>
      </c>
      <c r="H44" s="1861" t="s">
        <v>886</v>
      </c>
      <c r="I44" s="1861"/>
      <c r="J44" s="560"/>
      <c r="K44" s="560"/>
      <c r="L44" s="217">
        <v>1</v>
      </c>
      <c r="M44" s="560"/>
      <c r="N44" s="560"/>
      <c r="O44" s="560"/>
      <c r="P44" s="560"/>
      <c r="Q44" s="560"/>
      <c r="R44" s="653" t="s">
        <v>887</v>
      </c>
      <c r="AX44" s="54"/>
      <c r="AY44" s="54"/>
      <c r="AZ44" s="54"/>
    </row>
    <row r="45" spans="1:52" s="113" customFormat="1" ht="19.899999999999999" customHeight="1">
      <c r="A45" s="559">
        <v>40</v>
      </c>
      <c r="B45" s="563" t="s">
        <v>181</v>
      </c>
      <c r="C45" s="203" t="s">
        <v>593</v>
      </c>
      <c r="D45" s="207" t="s">
        <v>936</v>
      </c>
      <c r="E45" s="654"/>
      <c r="F45" s="655">
        <v>0</v>
      </c>
      <c r="G45" s="217">
        <v>3</v>
      </c>
      <c r="H45" s="1861" t="s">
        <v>886</v>
      </c>
      <c r="I45" s="1861"/>
      <c r="J45" s="560"/>
      <c r="K45" s="560"/>
      <c r="L45" s="217">
        <v>3</v>
      </c>
      <c r="M45" s="560"/>
      <c r="N45" s="560"/>
      <c r="O45" s="560"/>
      <c r="P45" s="560"/>
      <c r="Q45" s="560"/>
      <c r="R45" s="653" t="s">
        <v>887</v>
      </c>
      <c r="AX45" s="54"/>
      <c r="AY45" s="54"/>
      <c r="AZ45" s="54"/>
    </row>
    <row r="46" spans="1:52" s="113" customFormat="1" ht="19.899999999999999" customHeight="1">
      <c r="A46" s="559">
        <v>41</v>
      </c>
      <c r="B46" s="563" t="s">
        <v>181</v>
      </c>
      <c r="C46" s="203" t="s">
        <v>642</v>
      </c>
      <c r="D46" s="207" t="s">
        <v>937</v>
      </c>
      <c r="E46" s="1154"/>
      <c r="F46" s="1163">
        <v>0</v>
      </c>
      <c r="G46" s="217">
        <v>2</v>
      </c>
      <c r="H46" s="1861" t="s">
        <v>886</v>
      </c>
      <c r="I46" s="1861"/>
      <c r="J46" s="560"/>
      <c r="K46" s="560"/>
      <c r="L46" s="217">
        <v>2</v>
      </c>
      <c r="M46" s="560"/>
      <c r="N46" s="560"/>
      <c r="O46" s="560"/>
      <c r="P46" s="560"/>
      <c r="Q46" s="560"/>
      <c r="R46" s="1161" t="s">
        <v>887</v>
      </c>
      <c r="AX46" s="54"/>
      <c r="AY46" s="54"/>
      <c r="AZ46" s="54"/>
    </row>
    <row r="47" spans="1:52" s="113" customFormat="1" ht="19.899999999999999" customHeight="1" thickBot="1">
      <c r="A47" s="1170">
        <v>42</v>
      </c>
      <c r="B47" s="1171" t="s">
        <v>181</v>
      </c>
      <c r="C47" s="1155" t="s">
        <v>642</v>
      </c>
      <c r="D47" s="1156" t="s">
        <v>938</v>
      </c>
      <c r="E47" s="1157" t="s">
        <v>939</v>
      </c>
      <c r="F47" s="1164">
        <v>0</v>
      </c>
      <c r="G47" s="1159">
        <v>3</v>
      </c>
      <c r="H47" s="1158" t="s">
        <v>886</v>
      </c>
      <c r="I47" s="1158"/>
      <c r="J47" s="1172"/>
      <c r="K47" s="1172"/>
      <c r="L47" s="1159">
        <v>3</v>
      </c>
      <c r="M47" s="1172"/>
      <c r="N47" s="1172"/>
      <c r="O47" s="1172"/>
      <c r="P47" s="1172"/>
      <c r="Q47" s="1172"/>
      <c r="R47" s="1162"/>
      <c r="AX47" s="54"/>
      <c r="AY47" s="54"/>
      <c r="AZ47" s="54"/>
    </row>
    <row r="48" spans="1:52" s="113" customFormat="1" ht="19.899999999999999" customHeight="1" thickBot="1">
      <c r="A48" s="2351" t="s">
        <v>10</v>
      </c>
      <c r="B48" s="2877"/>
      <c r="C48" s="2877"/>
      <c r="D48" s="2877"/>
      <c r="E48" s="2878"/>
      <c r="F48" s="2879">
        <f>SUM(F6:F47)</f>
        <v>281</v>
      </c>
      <c r="G48" s="2880">
        <f>SUM(G6:G47)</f>
        <v>103</v>
      </c>
      <c r="H48" s="2881"/>
      <c r="I48" s="2882"/>
      <c r="J48" s="2877"/>
      <c r="K48" s="2878"/>
      <c r="L48" s="2883">
        <f>SUM(L6:L47)</f>
        <v>103</v>
      </c>
      <c r="M48" s="2352"/>
      <c r="N48" s="2877"/>
      <c r="O48" s="2877"/>
      <c r="P48" s="2877"/>
      <c r="Q48" s="2878"/>
      <c r="R48" s="1178"/>
      <c r="AX48" s="54"/>
      <c r="AY48" s="54"/>
      <c r="AZ48" s="54"/>
    </row>
    <row r="49" spans="1:52" s="113" customFormat="1" ht="19.899999999999999" customHeight="1">
      <c r="A49" s="1173">
        <v>1</v>
      </c>
      <c r="B49" s="1174" t="s">
        <v>181</v>
      </c>
      <c r="C49" s="1165" t="s">
        <v>339</v>
      </c>
      <c r="D49" s="1166" t="s">
        <v>940</v>
      </c>
      <c r="E49" s="1167"/>
      <c r="F49" s="1169">
        <v>0</v>
      </c>
      <c r="G49" s="1168">
        <v>1</v>
      </c>
      <c r="H49" s="1169" t="s">
        <v>941</v>
      </c>
      <c r="I49" s="1169"/>
      <c r="J49" s="1175"/>
      <c r="K49" s="1168">
        <v>1</v>
      </c>
      <c r="L49" s="1176"/>
      <c r="M49" s="1175"/>
      <c r="N49" s="1175"/>
      <c r="O49" s="1175"/>
      <c r="P49" s="1175"/>
      <c r="Q49" s="1175"/>
      <c r="R49" s="1177" t="s">
        <v>887</v>
      </c>
      <c r="AX49" s="54"/>
      <c r="AY49" s="54"/>
      <c r="AZ49" s="54"/>
    </row>
    <row r="50" spans="1:52" s="113" customFormat="1" ht="19.899999999999999" customHeight="1">
      <c r="A50" s="559">
        <v>2</v>
      </c>
      <c r="B50" s="563" t="s">
        <v>181</v>
      </c>
      <c r="C50" s="203" t="s">
        <v>476</v>
      </c>
      <c r="D50" s="207" t="s">
        <v>942</v>
      </c>
      <c r="E50" s="1154" t="s">
        <v>943</v>
      </c>
      <c r="F50" s="1163">
        <v>14</v>
      </c>
      <c r="G50" s="217">
        <v>1</v>
      </c>
      <c r="H50" s="1163" t="s">
        <v>941</v>
      </c>
      <c r="I50" s="655"/>
      <c r="J50" s="560"/>
      <c r="K50" s="217">
        <v>1</v>
      </c>
      <c r="L50" s="561"/>
      <c r="M50" s="560"/>
      <c r="N50" s="560"/>
      <c r="O50" s="560"/>
      <c r="P50" s="560"/>
      <c r="Q50" s="560"/>
      <c r="R50" s="1161"/>
      <c r="AX50" s="54"/>
      <c r="AY50" s="54"/>
      <c r="AZ50" s="54"/>
    </row>
    <row r="51" spans="1:52" s="113" customFormat="1" ht="19.899999999999999" customHeight="1">
      <c r="A51" s="559">
        <v>3</v>
      </c>
      <c r="B51" s="563" t="s">
        <v>181</v>
      </c>
      <c r="C51" s="203" t="s">
        <v>512</v>
      </c>
      <c r="D51" s="207" t="s">
        <v>1919</v>
      </c>
      <c r="E51" s="654"/>
      <c r="F51" s="655">
        <v>0</v>
      </c>
      <c r="G51" s="217">
        <v>2</v>
      </c>
      <c r="H51" s="655" t="s">
        <v>941</v>
      </c>
      <c r="I51" s="655"/>
      <c r="J51" s="560"/>
      <c r="K51" s="217">
        <v>2</v>
      </c>
      <c r="L51" s="561"/>
      <c r="M51" s="560"/>
      <c r="N51" s="560"/>
      <c r="O51" s="560"/>
      <c r="P51" s="560"/>
      <c r="Q51" s="560"/>
      <c r="R51" s="653" t="s">
        <v>887</v>
      </c>
      <c r="AX51" s="54"/>
      <c r="AY51" s="54"/>
      <c r="AZ51" s="54"/>
    </row>
    <row r="52" spans="1:52" s="113" customFormat="1" ht="29.25" customHeight="1">
      <c r="A52" s="559">
        <v>4</v>
      </c>
      <c r="B52" s="563" t="s">
        <v>181</v>
      </c>
      <c r="C52" s="203" t="s">
        <v>553</v>
      </c>
      <c r="D52" s="207" t="s">
        <v>944</v>
      </c>
      <c r="E52" s="654"/>
      <c r="F52" s="655">
        <v>0</v>
      </c>
      <c r="G52" s="217">
        <v>1</v>
      </c>
      <c r="H52" s="655" t="s">
        <v>941</v>
      </c>
      <c r="I52" s="655"/>
      <c r="J52" s="560"/>
      <c r="K52" s="217">
        <v>1</v>
      </c>
      <c r="L52" s="561"/>
      <c r="M52" s="560"/>
      <c r="N52" s="560"/>
      <c r="O52" s="560"/>
      <c r="P52" s="560"/>
      <c r="Q52" s="560"/>
      <c r="R52" s="653" t="s">
        <v>887</v>
      </c>
      <c r="AX52" s="54"/>
      <c r="AY52" s="54"/>
      <c r="AZ52" s="54"/>
    </row>
    <row r="53" spans="1:52" s="113" customFormat="1" ht="19.899999999999999" customHeight="1">
      <c r="A53" s="559">
        <v>5</v>
      </c>
      <c r="B53" s="563" t="s">
        <v>181</v>
      </c>
      <c r="C53" s="203" t="s">
        <v>586</v>
      </c>
      <c r="D53" s="207" t="s">
        <v>945</v>
      </c>
      <c r="E53" s="1154" t="s">
        <v>946</v>
      </c>
      <c r="F53" s="1163">
        <v>6</v>
      </c>
      <c r="G53" s="217">
        <v>3</v>
      </c>
      <c r="H53" s="1163" t="s">
        <v>941</v>
      </c>
      <c r="I53" s="655"/>
      <c r="J53" s="560"/>
      <c r="K53" s="217">
        <v>3</v>
      </c>
      <c r="L53" s="561"/>
      <c r="M53" s="560"/>
      <c r="N53" s="560"/>
      <c r="O53" s="560"/>
      <c r="P53" s="560"/>
      <c r="Q53" s="560"/>
      <c r="R53" s="1161"/>
      <c r="AX53" s="54"/>
      <c r="AY53" s="54"/>
      <c r="AZ53" s="54"/>
    </row>
    <row r="54" spans="1:52" s="113" customFormat="1" ht="19.899999999999999" customHeight="1">
      <c r="A54" s="559">
        <v>6</v>
      </c>
      <c r="B54" s="563" t="s">
        <v>181</v>
      </c>
      <c r="C54" s="203" t="s">
        <v>593</v>
      </c>
      <c r="D54" s="207" t="s">
        <v>947</v>
      </c>
      <c r="E54" s="1154"/>
      <c r="F54" s="1163">
        <v>0</v>
      </c>
      <c r="G54" s="217">
        <v>4</v>
      </c>
      <c r="H54" s="1163" t="s">
        <v>941</v>
      </c>
      <c r="I54" s="655"/>
      <c r="J54" s="560"/>
      <c r="K54" s="217">
        <v>4</v>
      </c>
      <c r="L54" s="561"/>
      <c r="M54" s="560"/>
      <c r="N54" s="560"/>
      <c r="O54" s="560"/>
      <c r="P54" s="560"/>
      <c r="Q54" s="560"/>
      <c r="R54" s="1161" t="s">
        <v>887</v>
      </c>
      <c r="AX54" s="54"/>
      <c r="AY54" s="54"/>
      <c r="AZ54" s="54"/>
    </row>
    <row r="55" spans="1:52" s="113" customFormat="1" ht="19.899999999999999" customHeight="1">
      <c r="A55" s="559">
        <v>7</v>
      </c>
      <c r="B55" s="563" t="s">
        <v>181</v>
      </c>
      <c r="C55" s="203" t="s">
        <v>593</v>
      </c>
      <c r="D55" s="207" t="s">
        <v>948</v>
      </c>
      <c r="E55" s="654"/>
      <c r="F55" s="655">
        <v>0</v>
      </c>
      <c r="G55" s="217">
        <v>10</v>
      </c>
      <c r="H55" s="655" t="s">
        <v>941</v>
      </c>
      <c r="I55" s="655"/>
      <c r="J55" s="560"/>
      <c r="K55" s="217">
        <v>10</v>
      </c>
      <c r="L55" s="561"/>
      <c r="M55" s="560"/>
      <c r="N55" s="560"/>
      <c r="O55" s="560"/>
      <c r="P55" s="560"/>
      <c r="Q55" s="560"/>
      <c r="R55" s="653" t="s">
        <v>887</v>
      </c>
      <c r="AX55" s="54"/>
      <c r="AY55" s="54"/>
      <c r="AZ55" s="54"/>
    </row>
    <row r="56" spans="1:52" s="113" customFormat="1" ht="19.899999999999999" customHeight="1">
      <c r="A56" s="559">
        <v>8</v>
      </c>
      <c r="B56" s="563" t="s">
        <v>181</v>
      </c>
      <c r="C56" s="203" t="s">
        <v>593</v>
      </c>
      <c r="D56" s="207" t="s">
        <v>949</v>
      </c>
      <c r="E56" s="1154"/>
      <c r="F56" s="1163">
        <v>0</v>
      </c>
      <c r="G56" s="217">
        <v>3</v>
      </c>
      <c r="H56" s="1163" t="s">
        <v>941</v>
      </c>
      <c r="I56" s="655"/>
      <c r="J56" s="560"/>
      <c r="K56" s="217">
        <v>3</v>
      </c>
      <c r="L56" s="561"/>
      <c r="M56" s="560"/>
      <c r="N56" s="560"/>
      <c r="O56" s="560"/>
      <c r="P56" s="560"/>
      <c r="Q56" s="560"/>
      <c r="R56" s="653" t="s">
        <v>887</v>
      </c>
      <c r="AX56" s="54"/>
      <c r="AY56" s="54"/>
      <c r="AZ56" s="54"/>
    </row>
    <row r="57" spans="1:52" s="113" customFormat="1" ht="32.25" customHeight="1" thickBot="1">
      <c r="A57" s="1170">
        <v>9</v>
      </c>
      <c r="B57" s="1171" t="s">
        <v>181</v>
      </c>
      <c r="C57" s="1155" t="s">
        <v>642</v>
      </c>
      <c r="D57" s="1156" t="s">
        <v>950</v>
      </c>
      <c r="E57" s="1157"/>
      <c r="F57" s="1164">
        <v>0</v>
      </c>
      <c r="G57" s="1159">
        <v>2</v>
      </c>
      <c r="H57" s="1164" t="s">
        <v>941</v>
      </c>
      <c r="I57" s="1179"/>
      <c r="J57" s="1172"/>
      <c r="K57" s="1159">
        <v>2</v>
      </c>
      <c r="L57" s="1180"/>
      <c r="M57" s="1172"/>
      <c r="N57" s="1172"/>
      <c r="O57" s="1172"/>
      <c r="P57" s="1172"/>
      <c r="Q57" s="1172"/>
      <c r="R57" s="1181" t="s">
        <v>887</v>
      </c>
      <c r="AX57" s="54"/>
      <c r="AY57" s="54"/>
      <c r="AZ57" s="54"/>
    </row>
    <row r="58" spans="1:52" s="113" customFormat="1" ht="19.899999999999999" customHeight="1" thickBot="1">
      <c r="A58" s="2351" t="s">
        <v>10</v>
      </c>
      <c r="B58" s="2353"/>
      <c r="C58" s="2353"/>
      <c r="D58" s="2353"/>
      <c r="E58" s="2354"/>
      <c r="F58" s="2884">
        <f>SUM(F49:F57)</f>
        <v>20</v>
      </c>
      <c r="G58" s="2880">
        <f>SUM(G49:G57)</f>
        <v>27</v>
      </c>
      <c r="H58" s="2885"/>
      <c r="I58" s="2886"/>
      <c r="J58" s="2886"/>
      <c r="K58" s="2887">
        <f>SUM(K49:K57)</f>
        <v>27</v>
      </c>
      <c r="L58" s="2355"/>
      <c r="M58" s="2355"/>
      <c r="N58" s="2355"/>
      <c r="O58" s="2355"/>
      <c r="P58" s="2355"/>
      <c r="Q58" s="2355"/>
      <c r="R58" s="1178"/>
      <c r="AX58" s="54"/>
      <c r="AY58" s="54"/>
      <c r="AZ58" s="54"/>
    </row>
    <row r="59" spans="1:52" ht="19.899999999999999" customHeight="1">
      <c r="A59" s="243"/>
      <c r="B59" s="244"/>
      <c r="C59" s="245"/>
      <c r="D59" s="246"/>
      <c r="E59" s="247"/>
      <c r="F59" s="248"/>
      <c r="G59" s="248"/>
      <c r="H59" s="249"/>
      <c r="I59" s="250"/>
      <c r="J59" s="251"/>
      <c r="K59" s="252"/>
      <c r="L59" s="253"/>
      <c r="M59" s="254"/>
      <c r="N59" s="254"/>
      <c r="O59" s="254"/>
      <c r="P59" s="254"/>
      <c r="Q59" s="254"/>
      <c r="R59" s="254"/>
    </row>
    <row r="60" spans="1:52" ht="19.899999999999999" customHeight="1">
      <c r="A60" s="255"/>
      <c r="B60" s="256"/>
      <c r="C60" s="257"/>
      <c r="D60" s="258"/>
      <c r="E60" s="259"/>
      <c r="F60" s="260"/>
      <c r="G60" s="261"/>
      <c r="H60" s="262"/>
      <c r="I60" s="263"/>
      <c r="J60" s="260"/>
      <c r="K60" s="264"/>
      <c r="L60" s="261"/>
      <c r="M60" s="265"/>
      <c r="N60" s="265"/>
      <c r="O60" s="265"/>
      <c r="P60" s="265"/>
      <c r="Q60" s="265"/>
      <c r="R60" s="265"/>
    </row>
    <row r="61" spans="1:52" ht="19.899999999999999" hidden="1" customHeight="1">
      <c r="A61" s="198"/>
      <c r="B61" s="199"/>
      <c r="C61" s="125"/>
      <c r="D61" s="240"/>
      <c r="E61" s="126"/>
      <c r="F61" s="127"/>
      <c r="G61" s="128"/>
      <c r="H61" s="230"/>
      <c r="I61" s="231"/>
      <c r="J61" s="127"/>
      <c r="K61" s="241"/>
      <c r="L61" s="242"/>
      <c r="M61" s="232"/>
      <c r="N61" s="233"/>
      <c r="O61" s="233"/>
      <c r="P61" s="233"/>
      <c r="Q61" s="233"/>
      <c r="R61" s="234"/>
    </row>
    <row r="62" spans="1:52" ht="19.899999999999999" hidden="1" customHeight="1">
      <c r="A62" s="114"/>
      <c r="B62" s="115"/>
      <c r="C62" s="131"/>
      <c r="D62" s="133"/>
      <c r="E62" s="133"/>
      <c r="F62" s="116"/>
      <c r="G62" s="117"/>
      <c r="H62" s="52"/>
      <c r="I62" s="118"/>
      <c r="J62" s="116"/>
      <c r="K62" s="129"/>
      <c r="L62" s="130"/>
      <c r="M62" s="122"/>
      <c r="N62" s="123"/>
      <c r="O62" s="123"/>
      <c r="P62" s="123"/>
      <c r="Q62" s="123"/>
      <c r="R62" s="124"/>
    </row>
    <row r="63" spans="1:52" ht="19.899999999999999" hidden="1" customHeight="1">
      <c r="A63" s="114"/>
      <c r="B63" s="115"/>
      <c r="C63" s="131"/>
      <c r="D63" s="133"/>
      <c r="E63" s="133"/>
      <c r="F63" s="116"/>
      <c r="G63" s="117"/>
      <c r="H63" s="52"/>
      <c r="I63" s="118"/>
      <c r="J63" s="116"/>
      <c r="K63" s="129"/>
      <c r="L63" s="130"/>
      <c r="M63" s="122"/>
      <c r="N63" s="123"/>
      <c r="O63" s="123"/>
      <c r="P63" s="123"/>
      <c r="Q63" s="123"/>
      <c r="R63" s="124"/>
    </row>
    <row r="64" spans="1:52" ht="19.899999999999999" hidden="1" customHeight="1">
      <c r="A64" s="114"/>
      <c r="B64" s="115"/>
      <c r="C64" s="131"/>
      <c r="D64" s="132"/>
      <c r="E64" s="133"/>
      <c r="F64" s="116"/>
      <c r="G64" s="117"/>
      <c r="H64" s="52"/>
      <c r="I64" s="118"/>
      <c r="J64" s="116"/>
      <c r="K64" s="129"/>
      <c r="L64" s="130"/>
      <c r="M64" s="122"/>
      <c r="N64" s="123"/>
      <c r="O64" s="123"/>
      <c r="P64" s="123"/>
      <c r="Q64" s="123"/>
      <c r="R64" s="124"/>
    </row>
    <row r="65" spans="1:18" ht="19.899999999999999" hidden="1" customHeight="1">
      <c r="A65" s="114"/>
      <c r="B65" s="115"/>
      <c r="C65" s="131"/>
      <c r="D65" s="132"/>
      <c r="E65" s="132"/>
      <c r="F65" s="116"/>
      <c r="G65" s="117"/>
      <c r="H65" s="52"/>
      <c r="I65" s="118"/>
      <c r="J65" s="116"/>
      <c r="K65" s="129"/>
      <c r="L65" s="130"/>
      <c r="M65" s="122"/>
      <c r="N65" s="123"/>
      <c r="O65" s="123"/>
      <c r="P65" s="123"/>
      <c r="Q65" s="123"/>
      <c r="R65" s="124"/>
    </row>
    <row r="66" spans="1:18" ht="19.899999999999999" hidden="1" customHeight="1">
      <c r="A66" s="114"/>
      <c r="B66" s="115"/>
      <c r="C66" s="131"/>
      <c r="D66" s="134"/>
      <c r="E66" s="133"/>
      <c r="F66" s="116"/>
      <c r="G66" s="117"/>
      <c r="H66" s="52"/>
      <c r="I66" s="118"/>
      <c r="J66" s="116"/>
      <c r="K66" s="129"/>
      <c r="L66" s="130"/>
      <c r="M66" s="122"/>
      <c r="N66" s="123"/>
      <c r="O66" s="123"/>
      <c r="P66" s="123"/>
      <c r="Q66" s="123"/>
      <c r="R66" s="124"/>
    </row>
    <row r="67" spans="1:18" ht="19.899999999999999" hidden="1" customHeight="1">
      <c r="A67" s="114"/>
      <c r="B67" s="115"/>
      <c r="C67" s="131"/>
      <c r="D67" s="134"/>
      <c r="E67" s="135"/>
      <c r="F67" s="116"/>
      <c r="G67" s="117"/>
      <c r="H67" s="52"/>
      <c r="I67" s="118"/>
      <c r="J67" s="116"/>
      <c r="K67" s="129"/>
      <c r="L67" s="130"/>
      <c r="M67" s="122"/>
      <c r="N67" s="123"/>
      <c r="O67" s="123"/>
      <c r="P67" s="123"/>
      <c r="Q67" s="123"/>
      <c r="R67" s="124"/>
    </row>
    <row r="68" spans="1:18" ht="19.899999999999999" hidden="1" customHeight="1">
      <c r="A68" s="114"/>
      <c r="B68" s="115"/>
      <c r="C68" s="131"/>
      <c r="D68" s="133"/>
      <c r="E68" s="133"/>
      <c r="F68" s="116"/>
      <c r="G68" s="117"/>
      <c r="H68" s="52"/>
      <c r="I68" s="118"/>
      <c r="J68" s="116"/>
      <c r="K68" s="129"/>
      <c r="L68" s="130"/>
      <c r="M68" s="122"/>
      <c r="N68" s="123"/>
      <c r="O68" s="123"/>
      <c r="P68" s="123"/>
      <c r="Q68" s="123"/>
      <c r="R68" s="124"/>
    </row>
    <row r="69" spans="1:18" ht="19.899999999999999" hidden="1" customHeight="1">
      <c r="A69" s="114"/>
      <c r="B69" s="115"/>
      <c r="C69" s="131"/>
      <c r="D69" s="132"/>
      <c r="E69" s="133"/>
      <c r="F69" s="116"/>
      <c r="G69" s="117"/>
      <c r="H69" s="52"/>
      <c r="I69" s="118"/>
      <c r="J69" s="116"/>
      <c r="K69" s="129"/>
      <c r="L69" s="130"/>
      <c r="M69" s="122"/>
      <c r="N69" s="123"/>
      <c r="O69" s="123"/>
      <c r="P69" s="123"/>
      <c r="Q69" s="123"/>
      <c r="R69" s="124"/>
    </row>
    <row r="70" spans="1:18" ht="19.899999999999999" hidden="1" customHeight="1">
      <c r="A70" s="114"/>
      <c r="B70" s="115"/>
      <c r="C70" s="131"/>
      <c r="D70" s="132"/>
      <c r="E70" s="133"/>
      <c r="F70" s="116"/>
      <c r="G70" s="117"/>
      <c r="H70" s="52"/>
      <c r="I70" s="118"/>
      <c r="J70" s="116"/>
      <c r="K70" s="129"/>
      <c r="L70" s="130"/>
      <c r="M70" s="122"/>
      <c r="N70" s="123"/>
      <c r="O70" s="123"/>
      <c r="P70" s="123"/>
      <c r="Q70" s="123"/>
      <c r="R70" s="124"/>
    </row>
    <row r="71" spans="1:18" ht="19.899999999999999" hidden="1" customHeight="1">
      <c r="A71" s="114"/>
      <c r="B71" s="115"/>
      <c r="C71" s="131"/>
      <c r="D71" s="132"/>
      <c r="E71" s="133"/>
      <c r="F71" s="116"/>
      <c r="G71" s="117"/>
      <c r="H71" s="52"/>
      <c r="I71" s="118"/>
      <c r="J71" s="116"/>
      <c r="K71" s="129"/>
      <c r="L71" s="130"/>
      <c r="M71" s="122"/>
      <c r="N71" s="123"/>
      <c r="O71" s="123"/>
      <c r="P71" s="123"/>
      <c r="Q71" s="123"/>
      <c r="R71" s="124"/>
    </row>
    <row r="72" spans="1:18" ht="19.899999999999999" hidden="1" customHeight="1">
      <c r="A72" s="114"/>
      <c r="B72" s="115"/>
      <c r="C72" s="131"/>
      <c r="D72" s="132"/>
      <c r="E72" s="133"/>
      <c r="F72" s="116"/>
      <c r="G72" s="117"/>
      <c r="H72" s="52"/>
      <c r="I72" s="118"/>
      <c r="J72" s="116"/>
      <c r="K72" s="129"/>
      <c r="L72" s="130"/>
      <c r="M72" s="122"/>
      <c r="N72" s="123"/>
      <c r="O72" s="123"/>
      <c r="P72" s="123"/>
      <c r="Q72" s="123"/>
      <c r="R72" s="124"/>
    </row>
    <row r="73" spans="1:18" ht="19.899999999999999" hidden="1" customHeight="1">
      <c r="A73" s="114"/>
      <c r="B73" s="115"/>
      <c r="C73" s="131"/>
      <c r="D73" s="132"/>
      <c r="E73" s="133"/>
      <c r="F73" s="116"/>
      <c r="G73" s="117"/>
      <c r="H73" s="52"/>
      <c r="I73" s="118"/>
      <c r="J73" s="116"/>
      <c r="K73" s="129"/>
      <c r="L73" s="130"/>
      <c r="M73" s="122"/>
      <c r="N73" s="123"/>
      <c r="O73" s="123"/>
      <c r="P73" s="123"/>
      <c r="Q73" s="123"/>
      <c r="R73" s="124"/>
    </row>
    <row r="74" spans="1:18" ht="19.899999999999999" hidden="1" customHeight="1">
      <c r="A74" s="114"/>
      <c r="B74" s="115"/>
      <c r="C74" s="131"/>
      <c r="D74" s="133"/>
      <c r="E74" s="133"/>
      <c r="F74" s="116"/>
      <c r="G74" s="117"/>
      <c r="H74" s="52"/>
      <c r="I74" s="118"/>
      <c r="J74" s="116"/>
      <c r="K74" s="129"/>
      <c r="L74" s="130"/>
      <c r="M74" s="122"/>
      <c r="N74" s="123"/>
      <c r="O74" s="123"/>
      <c r="P74" s="123"/>
      <c r="Q74" s="123"/>
      <c r="R74" s="124"/>
    </row>
    <row r="75" spans="1:18" ht="19.899999999999999" hidden="1" customHeight="1">
      <c r="A75" s="114"/>
      <c r="B75" s="115"/>
      <c r="C75" s="131"/>
      <c r="D75" s="133"/>
      <c r="E75" s="132"/>
      <c r="F75" s="116"/>
      <c r="G75" s="117"/>
      <c r="H75" s="52"/>
      <c r="I75" s="118"/>
      <c r="J75" s="116"/>
      <c r="K75" s="129"/>
      <c r="L75" s="130"/>
      <c r="M75" s="122"/>
      <c r="N75" s="123"/>
      <c r="O75" s="123"/>
      <c r="P75" s="123"/>
      <c r="Q75" s="123"/>
      <c r="R75" s="124"/>
    </row>
    <row r="76" spans="1:18" ht="19.899999999999999" hidden="1" customHeight="1">
      <c r="A76" s="114"/>
      <c r="B76" s="115"/>
      <c r="C76" s="131"/>
      <c r="D76" s="133"/>
      <c r="E76" s="133"/>
      <c r="F76" s="116"/>
      <c r="G76" s="117"/>
      <c r="H76" s="52"/>
      <c r="I76" s="118"/>
      <c r="J76" s="116"/>
      <c r="K76" s="129"/>
      <c r="L76" s="130"/>
      <c r="M76" s="122"/>
      <c r="N76" s="123"/>
      <c r="O76" s="123"/>
      <c r="P76" s="123"/>
      <c r="Q76" s="123"/>
      <c r="R76" s="124"/>
    </row>
    <row r="77" spans="1:18" ht="19.899999999999999" hidden="1" customHeight="1">
      <c r="A77" s="114"/>
      <c r="B77" s="115"/>
      <c r="C77" s="131"/>
      <c r="D77" s="134"/>
      <c r="E77" s="133"/>
      <c r="F77" s="116"/>
      <c r="G77" s="117"/>
      <c r="H77" s="52"/>
      <c r="I77" s="118"/>
      <c r="J77" s="116"/>
      <c r="K77" s="129"/>
      <c r="L77" s="130"/>
      <c r="M77" s="122"/>
      <c r="N77" s="123"/>
      <c r="O77" s="123"/>
      <c r="P77" s="123"/>
      <c r="Q77" s="123"/>
      <c r="R77" s="124"/>
    </row>
    <row r="78" spans="1:18" ht="19.899999999999999" hidden="1" customHeight="1">
      <c r="A78" s="114"/>
      <c r="B78" s="115"/>
      <c r="C78" s="131"/>
      <c r="D78" s="134"/>
      <c r="E78" s="133"/>
      <c r="F78" s="116"/>
      <c r="G78" s="117"/>
      <c r="H78" s="52"/>
      <c r="I78" s="118"/>
      <c r="J78" s="116"/>
      <c r="K78" s="129"/>
      <c r="L78" s="130"/>
      <c r="M78" s="122"/>
      <c r="N78" s="123"/>
      <c r="O78" s="123"/>
      <c r="P78" s="123"/>
      <c r="Q78" s="123"/>
      <c r="R78" s="124"/>
    </row>
    <row r="79" spans="1:18" ht="19.899999999999999" hidden="1" customHeight="1">
      <c r="A79" s="114"/>
      <c r="B79" s="115"/>
      <c r="C79" s="131"/>
      <c r="D79" s="133"/>
      <c r="E79" s="133"/>
      <c r="F79" s="116"/>
      <c r="G79" s="117"/>
      <c r="H79" s="52"/>
      <c r="I79" s="118"/>
      <c r="J79" s="116"/>
      <c r="K79" s="129"/>
      <c r="L79" s="130"/>
      <c r="M79" s="122"/>
      <c r="N79" s="123"/>
      <c r="O79" s="123"/>
      <c r="P79" s="123"/>
      <c r="Q79" s="123"/>
      <c r="R79" s="124"/>
    </row>
    <row r="80" spans="1:18" ht="19.899999999999999" hidden="1" customHeight="1">
      <c r="A80" s="114"/>
      <c r="B80" s="115"/>
      <c r="C80" s="131"/>
      <c r="D80" s="133"/>
      <c r="E80" s="133"/>
      <c r="F80" s="116"/>
      <c r="G80" s="117"/>
      <c r="H80" s="52"/>
      <c r="I80" s="118"/>
      <c r="J80" s="116"/>
      <c r="K80" s="129"/>
      <c r="L80" s="130"/>
      <c r="M80" s="122"/>
      <c r="N80" s="123"/>
      <c r="O80" s="123"/>
      <c r="P80" s="123"/>
      <c r="Q80" s="123"/>
      <c r="R80" s="124"/>
    </row>
    <row r="81" spans="1:18" ht="19.899999999999999" hidden="1" customHeight="1">
      <c r="A81" s="114"/>
      <c r="B81" s="115"/>
      <c r="C81" s="131"/>
      <c r="D81" s="133"/>
      <c r="E81" s="133"/>
      <c r="F81" s="116"/>
      <c r="G81" s="117"/>
      <c r="H81" s="52"/>
      <c r="I81" s="118"/>
      <c r="J81" s="116"/>
      <c r="K81" s="129"/>
      <c r="L81" s="130"/>
      <c r="M81" s="122"/>
      <c r="N81" s="123"/>
      <c r="O81" s="123"/>
      <c r="P81" s="123"/>
      <c r="Q81" s="123"/>
      <c r="R81" s="124"/>
    </row>
    <row r="82" spans="1:18" ht="19.899999999999999" hidden="1" customHeight="1">
      <c r="A82" s="114"/>
      <c r="B82" s="115"/>
      <c r="C82" s="131"/>
      <c r="D82" s="133"/>
      <c r="E82" s="132"/>
      <c r="F82" s="116"/>
      <c r="G82" s="117"/>
      <c r="H82" s="52"/>
      <c r="I82" s="118"/>
      <c r="J82" s="116"/>
      <c r="K82" s="129"/>
      <c r="L82" s="130"/>
      <c r="M82" s="122"/>
      <c r="N82" s="123"/>
      <c r="O82" s="123"/>
      <c r="P82" s="123"/>
      <c r="Q82" s="123"/>
      <c r="R82" s="124"/>
    </row>
    <row r="83" spans="1:18" ht="19.899999999999999" hidden="1" customHeight="1">
      <c r="A83" s="114"/>
      <c r="B83" s="115"/>
      <c r="C83" s="131"/>
      <c r="D83" s="133"/>
      <c r="E83" s="133"/>
      <c r="F83" s="116"/>
      <c r="G83" s="117"/>
      <c r="H83" s="52"/>
      <c r="I83" s="118"/>
      <c r="J83" s="116"/>
      <c r="K83" s="129"/>
      <c r="L83" s="130"/>
      <c r="M83" s="122"/>
      <c r="N83" s="123"/>
      <c r="O83" s="123"/>
      <c r="P83" s="123"/>
      <c r="Q83" s="123"/>
      <c r="R83" s="124"/>
    </row>
    <row r="84" spans="1:18" ht="19.899999999999999" hidden="1" customHeight="1">
      <c r="A84" s="114"/>
      <c r="B84" s="115"/>
      <c r="C84" s="131"/>
      <c r="D84" s="133"/>
      <c r="E84" s="133"/>
      <c r="F84" s="116"/>
      <c r="G84" s="117"/>
      <c r="H84" s="52"/>
      <c r="I84" s="118"/>
      <c r="J84" s="116"/>
      <c r="K84" s="129"/>
      <c r="L84" s="130"/>
      <c r="M84" s="122"/>
      <c r="N84" s="123"/>
      <c r="O84" s="123"/>
      <c r="P84" s="123"/>
      <c r="Q84" s="123"/>
      <c r="R84" s="124"/>
    </row>
    <row r="85" spans="1:18" ht="19.899999999999999" hidden="1" customHeight="1">
      <c r="A85" s="114"/>
      <c r="B85" s="115"/>
      <c r="C85" s="131"/>
      <c r="D85" s="134"/>
      <c r="E85" s="134"/>
      <c r="F85" s="116"/>
      <c r="G85" s="117"/>
      <c r="H85" s="52"/>
      <c r="I85" s="118"/>
      <c r="J85" s="116"/>
      <c r="K85" s="129"/>
      <c r="L85" s="130"/>
      <c r="M85" s="122"/>
      <c r="N85" s="123"/>
      <c r="O85" s="123"/>
      <c r="P85" s="123"/>
      <c r="Q85" s="123"/>
      <c r="R85" s="124"/>
    </row>
    <row r="86" spans="1:18" ht="19.899999999999999" hidden="1" customHeight="1">
      <c r="A86" s="114"/>
      <c r="B86" s="115"/>
      <c r="C86" s="131"/>
      <c r="D86" s="134"/>
      <c r="E86" s="132"/>
      <c r="F86" s="116"/>
      <c r="G86" s="117"/>
      <c r="H86" s="52"/>
      <c r="I86" s="118"/>
      <c r="J86" s="116"/>
      <c r="K86" s="129"/>
      <c r="L86" s="130"/>
      <c r="M86" s="122"/>
      <c r="N86" s="123"/>
      <c r="O86" s="123"/>
      <c r="P86" s="123"/>
      <c r="Q86" s="123"/>
      <c r="R86" s="124"/>
    </row>
    <row r="87" spans="1:18" ht="19.899999999999999" hidden="1" customHeight="1">
      <c r="A87" s="114"/>
      <c r="B87" s="115"/>
      <c r="C87" s="131"/>
      <c r="D87" s="134"/>
      <c r="E87" s="132"/>
      <c r="F87" s="116"/>
      <c r="G87" s="117"/>
      <c r="H87" s="52"/>
      <c r="I87" s="118"/>
      <c r="J87" s="116"/>
      <c r="K87" s="129"/>
      <c r="L87" s="130"/>
      <c r="M87" s="122"/>
      <c r="N87" s="123"/>
      <c r="O87" s="123"/>
      <c r="P87" s="123"/>
      <c r="Q87" s="123"/>
      <c r="R87" s="124"/>
    </row>
    <row r="88" spans="1:18" ht="19.899999999999999" hidden="1" customHeight="1">
      <c r="A88" s="114"/>
      <c r="B88" s="115"/>
      <c r="C88" s="131"/>
      <c r="D88" s="132"/>
      <c r="E88" s="132"/>
      <c r="F88" s="116"/>
      <c r="G88" s="117"/>
      <c r="H88" s="52"/>
      <c r="I88" s="118"/>
      <c r="J88" s="116"/>
      <c r="K88" s="129"/>
      <c r="L88" s="130"/>
      <c r="M88" s="122"/>
      <c r="N88" s="123"/>
      <c r="O88" s="123"/>
      <c r="P88" s="123"/>
      <c r="Q88" s="123"/>
      <c r="R88" s="124"/>
    </row>
    <row r="89" spans="1:18" ht="19.899999999999999" hidden="1" customHeight="1">
      <c r="A89" s="114"/>
      <c r="B89" s="115"/>
      <c r="C89" s="131"/>
      <c r="D89" s="132"/>
      <c r="E89" s="132"/>
      <c r="F89" s="116"/>
      <c r="G89" s="117"/>
      <c r="H89" s="52"/>
      <c r="I89" s="118"/>
      <c r="J89" s="116"/>
      <c r="K89" s="129"/>
      <c r="L89" s="130"/>
      <c r="M89" s="122"/>
      <c r="N89" s="123"/>
      <c r="O89" s="123"/>
      <c r="P89" s="123"/>
      <c r="Q89" s="123"/>
      <c r="R89" s="124"/>
    </row>
    <row r="90" spans="1:18" ht="19.899999999999999" hidden="1" customHeight="1">
      <c r="A90" s="114"/>
      <c r="B90" s="115"/>
      <c r="C90" s="131"/>
      <c r="D90" s="132"/>
      <c r="E90" s="132"/>
      <c r="F90" s="116"/>
      <c r="G90" s="117"/>
      <c r="H90" s="52"/>
      <c r="I90" s="118"/>
      <c r="J90" s="116"/>
      <c r="K90" s="129"/>
      <c r="L90" s="130"/>
      <c r="M90" s="122"/>
      <c r="N90" s="123"/>
      <c r="O90" s="123"/>
      <c r="P90" s="123"/>
      <c r="Q90" s="123"/>
      <c r="R90" s="124"/>
    </row>
    <row r="91" spans="1:18" ht="19.899999999999999" hidden="1" customHeight="1">
      <c r="A91" s="114"/>
      <c r="B91" s="115"/>
      <c r="C91" s="131"/>
      <c r="D91" s="132"/>
      <c r="E91" s="132"/>
      <c r="F91" s="116"/>
      <c r="G91" s="117"/>
      <c r="H91" s="52"/>
      <c r="I91" s="118"/>
      <c r="J91" s="116"/>
      <c r="K91" s="129"/>
      <c r="L91" s="130"/>
      <c r="M91" s="122"/>
      <c r="N91" s="123"/>
      <c r="O91" s="123"/>
      <c r="P91" s="123"/>
      <c r="Q91" s="123"/>
      <c r="R91" s="124"/>
    </row>
    <row r="92" spans="1:18" ht="19.899999999999999" hidden="1" customHeight="1">
      <c r="A92" s="114"/>
      <c r="B92" s="115"/>
      <c r="C92" s="131"/>
      <c r="D92" s="132"/>
      <c r="E92" s="132"/>
      <c r="F92" s="116"/>
      <c r="G92" s="117"/>
      <c r="H92" s="52"/>
      <c r="I92" s="118"/>
      <c r="J92" s="116"/>
      <c r="K92" s="129"/>
      <c r="L92" s="130"/>
      <c r="M92" s="122"/>
      <c r="N92" s="123"/>
      <c r="O92" s="123"/>
      <c r="P92" s="123"/>
      <c r="Q92" s="123"/>
      <c r="R92" s="124"/>
    </row>
    <row r="93" spans="1:18" ht="19.899999999999999" hidden="1" customHeight="1">
      <c r="A93" s="114"/>
      <c r="B93" s="115"/>
      <c r="C93" s="131"/>
      <c r="D93" s="132"/>
      <c r="E93" s="132"/>
      <c r="F93" s="116"/>
      <c r="G93" s="117"/>
      <c r="H93" s="52"/>
      <c r="I93" s="118"/>
      <c r="J93" s="116"/>
      <c r="K93" s="129"/>
      <c r="L93" s="130"/>
      <c r="M93" s="122"/>
      <c r="N93" s="123"/>
      <c r="O93" s="123"/>
      <c r="P93" s="123"/>
      <c r="Q93" s="123"/>
      <c r="R93" s="124"/>
    </row>
    <row r="94" spans="1:18" ht="19.899999999999999" hidden="1" customHeight="1">
      <c r="A94" s="114"/>
      <c r="B94" s="115"/>
      <c r="C94" s="131"/>
      <c r="D94" s="132"/>
      <c r="E94" s="132"/>
      <c r="F94" s="116"/>
      <c r="G94" s="117"/>
      <c r="H94" s="52"/>
      <c r="I94" s="118"/>
      <c r="J94" s="116"/>
      <c r="K94" s="129"/>
      <c r="L94" s="130"/>
      <c r="M94" s="122"/>
      <c r="N94" s="123"/>
      <c r="O94" s="123"/>
      <c r="P94" s="123"/>
      <c r="Q94" s="123"/>
      <c r="R94" s="124"/>
    </row>
    <row r="95" spans="1:18" ht="19.899999999999999" hidden="1" customHeight="1" thickBot="1">
      <c r="A95" s="136"/>
      <c r="B95" s="137"/>
      <c r="C95" s="138"/>
      <c r="D95" s="139"/>
      <c r="E95" s="139"/>
      <c r="F95" s="140"/>
      <c r="G95" s="141"/>
      <c r="H95" s="142"/>
      <c r="I95" s="143"/>
      <c r="J95" s="140"/>
      <c r="K95" s="144"/>
      <c r="L95" s="145"/>
      <c r="M95" s="146"/>
      <c r="N95" s="147"/>
      <c r="O95" s="147"/>
      <c r="P95" s="147"/>
      <c r="Q95" s="147"/>
      <c r="R95" s="148"/>
    </row>
    <row r="96" spans="1:18" hidden="1">
      <c r="B96" s="150"/>
      <c r="C96" s="150"/>
      <c r="D96" s="150"/>
      <c r="E96" s="150"/>
    </row>
    <row r="97" spans="2:5" hidden="1">
      <c r="B97" s="150"/>
      <c r="C97" s="150"/>
      <c r="D97" s="150"/>
      <c r="E97" s="150"/>
    </row>
    <row r="98" spans="2:5" hidden="1">
      <c r="B98" s="150"/>
      <c r="C98" s="150"/>
      <c r="D98" s="150"/>
      <c r="E98" s="150"/>
    </row>
    <row r="99" spans="2:5" hidden="1">
      <c r="B99" s="150"/>
      <c r="C99" s="150"/>
      <c r="D99" s="150"/>
      <c r="E99" s="150"/>
    </row>
    <row r="100" spans="2:5" hidden="1">
      <c r="B100" s="150"/>
      <c r="C100" s="150"/>
      <c r="D100" s="150"/>
      <c r="E100" s="150"/>
    </row>
    <row r="101" spans="2:5" hidden="1">
      <c r="B101" s="150"/>
      <c r="C101" s="150"/>
      <c r="D101" s="150"/>
      <c r="E101" s="150"/>
    </row>
    <row r="102" spans="2:5" hidden="1"/>
    <row r="103" spans="2:5" hidden="1"/>
    <row r="104" spans="2:5" hidden="1"/>
    <row r="105" spans="2:5" hidden="1"/>
    <row r="106" spans="2:5" hidden="1"/>
    <row r="107" spans="2:5" hidden="1"/>
    <row r="108" spans="2:5" hidden="1"/>
    <row r="109" spans="2:5" hidden="1"/>
    <row r="110" spans="2:5" hidden="1"/>
    <row r="111" spans="2:5" hidden="1"/>
    <row r="112" spans="2:5" hidden="1"/>
    <row r="113" hidden="1"/>
    <row r="114" hidden="1"/>
    <row r="115" hidden="1"/>
    <row r="116" hidden="1"/>
    <row r="117" hidden="1"/>
    <row r="118" hidden="1"/>
    <row r="119" hidden="1"/>
    <row r="120"/>
    <row r="121"/>
    <row r="122"/>
    <row r="123"/>
    <row r="124"/>
    <row r="125"/>
    <row r="126"/>
    <row r="127"/>
    <row r="128"/>
    <row r="129"/>
    <row r="130"/>
    <row r="131"/>
    <row r="132"/>
    <row r="133"/>
    <row r="134"/>
    <row r="135"/>
    <row r="136"/>
    <row r="137"/>
    <row r="138"/>
    <row r="139"/>
    <row r="140"/>
  </sheetData>
  <autoFilter ref="A5:R58"/>
  <mergeCells count="26">
    <mergeCell ref="A1:R1"/>
    <mergeCell ref="A2:A4"/>
    <mergeCell ref="B2:B4"/>
    <mergeCell ref="C2:C4"/>
    <mergeCell ref="F2:F4"/>
    <mergeCell ref="M2:R2"/>
    <mergeCell ref="M3:M4"/>
    <mergeCell ref="N3:N4"/>
    <mergeCell ref="O3:O4"/>
    <mergeCell ref="G2:G4"/>
    <mergeCell ref="P3:P4"/>
    <mergeCell ref="Q3:Q4"/>
    <mergeCell ref="R3:R4"/>
    <mergeCell ref="D2:D4"/>
    <mergeCell ref="E2:E4"/>
    <mergeCell ref="H2:H4"/>
    <mergeCell ref="I2:I4"/>
    <mergeCell ref="J2:J4"/>
    <mergeCell ref="K2:K3"/>
    <mergeCell ref="L2:L3"/>
    <mergeCell ref="A48:E48"/>
    <mergeCell ref="A58:E58"/>
    <mergeCell ref="I48:K48"/>
    <mergeCell ref="M48:Q48"/>
    <mergeCell ref="I58:J58"/>
    <mergeCell ref="L58:Q58"/>
  </mergeCells>
  <phoneticPr fontId="22" type="noConversion"/>
  <dataValidations count="3">
    <dataValidation type="list" allowBlank="1" showInputMessage="1" showErrorMessage="1" sqref="G59 H1:H1048576">
      <formula1>$AX$6:$AX$58</formula1>
    </dataValidation>
    <dataValidation type="list" allowBlank="1" showInputMessage="1" showErrorMessage="1" sqref="I49:I57 I59:I65536 I1:I47">
      <formula1>$AY$6:$AY$58</formula1>
    </dataValidation>
    <dataValidation type="list" allowBlank="1" showInputMessage="1" showErrorMessage="1" sqref="J49:J57 J59:J65536 J1:J47">
      <formula1>$AZ$6:$AZ$58</formula1>
    </dataValidation>
  </dataValidations>
  <printOptions horizontalCentered="1"/>
  <pageMargins left="0" right="0" top="0.59055118110236227" bottom="0.39370078740157483" header="0.51181102362204722" footer="0"/>
  <pageSetup paperSize="9" scale="60" orientation="landscape" blackAndWhite="1" r:id="rId1"/>
  <headerFooter alignWithMargins="0">
    <oddFooter>&amp;A&amp;RSayfa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I13"/>
  <sheetViews>
    <sheetView workbookViewId="0"/>
  </sheetViews>
  <sheetFormatPr defaultRowHeight="12.75"/>
  <cols>
    <col min="1" max="1" width="15.140625" customWidth="1"/>
    <col min="2" max="2" width="15.28515625" customWidth="1"/>
    <col min="3" max="3" width="12.5703125" customWidth="1"/>
    <col min="4" max="4" width="13.7109375" customWidth="1"/>
    <col min="5" max="6" width="7" customWidth="1"/>
    <col min="8" max="8" width="13.85546875" customWidth="1"/>
  </cols>
  <sheetData>
    <row r="1" spans="1:9" ht="44.25" customHeight="1">
      <c r="A1" s="269"/>
      <c r="B1" s="269"/>
      <c r="C1" s="269"/>
      <c r="D1" s="269"/>
      <c r="E1" s="269"/>
      <c r="F1" s="269"/>
      <c r="G1" s="270"/>
      <c r="H1" s="271"/>
    </row>
    <row r="2" spans="1:9" ht="62.25" customHeight="1">
      <c r="A2" s="2356" t="s">
        <v>951</v>
      </c>
      <c r="B2" s="2356"/>
      <c r="C2" s="2356"/>
      <c r="D2" s="2356"/>
      <c r="E2" s="2356"/>
      <c r="F2" s="2356"/>
      <c r="G2" s="2356"/>
      <c r="H2" s="2356"/>
      <c r="I2" s="270"/>
    </row>
    <row r="3" spans="1:9" ht="27.75" customHeight="1" thickBot="1">
      <c r="A3" s="2357" t="s">
        <v>1920</v>
      </c>
      <c r="B3" s="2357"/>
      <c r="C3" s="2357"/>
      <c r="D3" s="2357"/>
      <c r="E3" s="2357"/>
      <c r="F3" s="2357"/>
      <c r="G3" s="2357"/>
      <c r="H3" s="2357"/>
      <c r="I3" s="270"/>
    </row>
    <row r="4" spans="1:9" ht="38.25" customHeight="1">
      <c r="A4" s="2358" t="s">
        <v>953</v>
      </c>
      <c r="B4" s="2360" t="s">
        <v>954</v>
      </c>
      <c r="C4" s="2360" t="s">
        <v>955</v>
      </c>
      <c r="D4" s="2360" t="s">
        <v>956</v>
      </c>
      <c r="E4" s="2360" t="s">
        <v>957</v>
      </c>
      <c r="F4" s="2360"/>
      <c r="G4" s="2360"/>
      <c r="H4" s="2362" t="s">
        <v>958</v>
      </c>
      <c r="I4" s="270"/>
    </row>
    <row r="5" spans="1:9" ht="45" customHeight="1">
      <c r="A5" s="2359"/>
      <c r="B5" s="2361"/>
      <c r="C5" s="2361"/>
      <c r="D5" s="2361"/>
      <c r="E5" s="1902" t="s">
        <v>959</v>
      </c>
      <c r="F5" s="1902" t="s">
        <v>960</v>
      </c>
      <c r="G5" s="1902" t="s">
        <v>961</v>
      </c>
      <c r="H5" s="2363"/>
      <c r="I5" s="270"/>
    </row>
    <row r="6" spans="1:9" ht="50.25" customHeight="1" thickBot="1">
      <c r="A6" s="564" t="s">
        <v>181</v>
      </c>
      <c r="B6" s="565">
        <v>433</v>
      </c>
      <c r="C6" s="565">
        <v>433</v>
      </c>
      <c r="D6" s="565" t="s">
        <v>962</v>
      </c>
      <c r="E6" s="565">
        <v>92</v>
      </c>
      <c r="F6" s="565"/>
      <c r="G6" s="565"/>
      <c r="H6" s="566">
        <v>100</v>
      </c>
    </row>
    <row r="7" spans="1:9" ht="50.45" customHeight="1">
      <c r="A7" s="2364" t="s">
        <v>963</v>
      </c>
      <c r="B7" s="2365"/>
      <c r="C7" s="2365"/>
      <c r="D7" s="2365"/>
      <c r="E7" s="2365"/>
      <c r="F7" s="2365"/>
      <c r="G7" s="2365"/>
      <c r="H7" s="2365"/>
    </row>
    <row r="8" spans="1:9">
      <c r="A8" s="567"/>
      <c r="B8" s="567"/>
      <c r="C8" s="567"/>
      <c r="D8" s="567"/>
      <c r="E8" s="567"/>
      <c r="F8" s="567"/>
      <c r="G8" s="568"/>
      <c r="H8" s="568"/>
    </row>
    <row r="9" spans="1:9" ht="25.5" customHeight="1">
      <c r="A9" s="2366" t="s">
        <v>964</v>
      </c>
      <c r="B9" s="2367"/>
      <c r="C9" s="2367"/>
      <c r="D9" s="2367"/>
      <c r="E9" s="2367"/>
      <c r="F9" s="2367"/>
      <c r="G9" s="2367"/>
      <c r="H9" s="2367"/>
    </row>
    <row r="10" spans="1:9" ht="25.5" customHeight="1">
      <c r="A10" s="2366" t="s">
        <v>965</v>
      </c>
      <c r="B10" s="2367"/>
      <c r="C10" s="2367"/>
      <c r="D10" s="2367"/>
      <c r="E10" s="2367"/>
      <c r="F10" s="2367"/>
      <c r="G10" s="2367"/>
      <c r="H10" s="2367"/>
    </row>
    <row r="11" spans="1:9" ht="57" customHeight="1">
      <c r="A11" s="2366" t="s">
        <v>966</v>
      </c>
      <c r="B11" s="2367"/>
      <c r="C11" s="2367"/>
      <c r="D11" s="2367"/>
      <c r="E11" s="2367"/>
      <c r="F11" s="2367"/>
      <c r="G11" s="2367"/>
      <c r="H11" s="2367"/>
    </row>
    <row r="12" spans="1:9" ht="35.25" customHeight="1">
      <c r="A12" s="2366" t="s">
        <v>967</v>
      </c>
      <c r="B12" s="2367"/>
      <c r="C12" s="2367"/>
      <c r="D12" s="2367"/>
      <c r="E12" s="2367"/>
      <c r="F12" s="2367"/>
      <c r="G12" s="2367"/>
      <c r="H12" s="2367"/>
    </row>
    <row r="13" spans="1:9" ht="51.75" customHeight="1">
      <c r="A13" s="2366" t="s">
        <v>968</v>
      </c>
      <c r="B13" s="2367"/>
      <c r="C13" s="2367"/>
      <c r="D13" s="2367"/>
      <c r="E13" s="2367"/>
      <c r="F13" s="2367"/>
      <c r="G13" s="2367"/>
      <c r="H13" s="2367"/>
    </row>
  </sheetData>
  <mergeCells count="14">
    <mergeCell ref="A12:H12"/>
    <mergeCell ref="A13:H13"/>
    <mergeCell ref="A7:H7"/>
    <mergeCell ref="A9:H9"/>
    <mergeCell ref="A10:H10"/>
    <mergeCell ref="A11:H11"/>
    <mergeCell ref="A2:H2"/>
    <mergeCell ref="A4:A5"/>
    <mergeCell ref="B4:B5"/>
    <mergeCell ref="C4:C5"/>
    <mergeCell ref="D4:D5"/>
    <mergeCell ref="E4:G4"/>
    <mergeCell ref="H4:H5"/>
    <mergeCell ref="A3:H3"/>
  </mergeCells>
  <phoneticPr fontId="47" type="noConversion"/>
  <printOptions horizontalCentered="1"/>
  <pageMargins left="0.74803149606299213" right="0"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G55"/>
  <sheetViews>
    <sheetView showRowColHeaders="0" zoomScale="75" zoomScaleNormal="75" zoomScalePageLayoutView="77" workbookViewId="0">
      <selection activeCell="D14" sqref="D14"/>
    </sheetView>
  </sheetViews>
  <sheetFormatPr defaultColWidth="0" defaultRowHeight="12.75" zeroHeight="1"/>
  <cols>
    <col min="1" max="1" width="15.85546875" style="29" customWidth="1"/>
    <col min="2" max="2" width="4.85546875" style="29" customWidth="1"/>
    <col min="3" max="3" width="19.28515625" style="28" customWidth="1"/>
    <col min="4" max="4" width="13.42578125" style="28" customWidth="1"/>
    <col min="5" max="6" width="11" style="31" customWidth="1"/>
    <col min="7" max="7" width="13.28515625" style="31" customWidth="1"/>
    <col min="8" max="8" width="12.5703125" style="31" customWidth="1"/>
    <col min="9" max="10" width="13" style="31" customWidth="1"/>
    <col min="11" max="11" width="11.85546875" style="31" customWidth="1"/>
    <col min="12" max="13" width="12.5703125" style="31" customWidth="1"/>
    <col min="14" max="14" width="11.42578125" style="31" customWidth="1"/>
    <col min="15" max="15" width="11.28515625" style="28" customWidth="1"/>
    <col min="16" max="16" width="12.5703125" style="28" customWidth="1"/>
    <col min="17" max="17" width="12.28515625" style="28" customWidth="1"/>
    <col min="18" max="18" width="11.5703125" style="28" customWidth="1"/>
    <col min="19" max="19" width="7" style="28" customWidth="1"/>
    <col min="20" max="27" width="0" style="28" hidden="1" customWidth="1"/>
    <col min="28" max="16384" width="0" style="29" hidden="1"/>
  </cols>
  <sheetData>
    <row r="1" spans="1:33" ht="39.75" customHeight="1" thickBot="1">
      <c r="A1" s="2674" t="s">
        <v>1921</v>
      </c>
      <c r="B1" s="2674"/>
      <c r="C1" s="2674"/>
      <c r="D1" s="2674"/>
      <c r="E1" s="2674"/>
      <c r="F1" s="2674"/>
      <c r="G1" s="2674"/>
      <c r="H1" s="2674"/>
      <c r="I1" s="2674"/>
      <c r="J1" s="2674"/>
      <c r="K1" s="2674"/>
      <c r="L1" s="2674"/>
      <c r="M1" s="2674"/>
      <c r="N1" s="2674"/>
      <c r="O1" s="2674"/>
      <c r="P1" s="2674"/>
      <c r="Q1" s="2674"/>
      <c r="R1" s="2674"/>
      <c r="S1" s="27"/>
    </row>
    <row r="2" spans="1:33" ht="21" customHeight="1">
      <c r="A2" s="2682" t="s">
        <v>1922</v>
      </c>
      <c r="B2" s="2703" t="s">
        <v>2</v>
      </c>
      <c r="C2" s="2704"/>
      <c r="D2" s="2697" t="s">
        <v>3</v>
      </c>
      <c r="E2" s="2698"/>
      <c r="F2" s="2699"/>
      <c r="G2" s="2659" t="s">
        <v>4</v>
      </c>
      <c r="H2" s="2660"/>
      <c r="I2" s="2661"/>
      <c r="J2" s="2668" t="s">
        <v>5</v>
      </c>
      <c r="K2" s="2669"/>
      <c r="L2" s="2670"/>
      <c r="M2" s="2652" t="s">
        <v>6</v>
      </c>
      <c r="N2" s="2653"/>
      <c r="O2" s="2654"/>
      <c r="P2" s="2679" t="s">
        <v>7</v>
      </c>
      <c r="Q2" s="2680"/>
      <c r="R2" s="2681"/>
      <c r="S2" s="30"/>
      <c r="T2" s="31"/>
      <c r="AB2" s="28"/>
      <c r="AC2" s="28"/>
      <c r="AD2" s="28"/>
      <c r="AE2" s="28"/>
      <c r="AF2" s="28"/>
      <c r="AG2" s="28"/>
    </row>
    <row r="3" spans="1:33" ht="45.75" customHeight="1">
      <c r="A3" s="2683"/>
      <c r="B3" s="2705"/>
      <c r="C3" s="2706"/>
      <c r="D3" s="321" t="s">
        <v>8</v>
      </c>
      <c r="E3" s="680" t="s">
        <v>9</v>
      </c>
      <c r="F3" s="322" t="s">
        <v>10</v>
      </c>
      <c r="G3" s="321" t="s">
        <v>8</v>
      </c>
      <c r="H3" s="681" t="s">
        <v>9</v>
      </c>
      <c r="I3" s="323" t="s">
        <v>10</v>
      </c>
      <c r="J3" s="321" t="s">
        <v>8</v>
      </c>
      <c r="K3" s="682" t="s">
        <v>9</v>
      </c>
      <c r="L3" s="324" t="s">
        <v>10</v>
      </c>
      <c r="M3" s="321" t="s">
        <v>8</v>
      </c>
      <c r="N3" s="683" t="s">
        <v>9</v>
      </c>
      <c r="O3" s="325" t="s">
        <v>10</v>
      </c>
      <c r="P3" s="321" t="s">
        <v>8</v>
      </c>
      <c r="Q3" s="684" t="s">
        <v>9</v>
      </c>
      <c r="R3" s="326" t="s">
        <v>10</v>
      </c>
      <c r="S3" s="30"/>
      <c r="T3" s="31"/>
      <c r="AB3" s="28"/>
      <c r="AC3" s="28"/>
      <c r="AD3" s="28"/>
      <c r="AE3" s="28"/>
      <c r="AF3" s="28"/>
      <c r="AG3" s="28"/>
    </row>
    <row r="4" spans="1:33" ht="13.5" customHeight="1" thickBot="1">
      <c r="A4" s="2683"/>
      <c r="B4" s="2707"/>
      <c r="C4" s="2708"/>
      <c r="D4" s="327" t="s">
        <v>11</v>
      </c>
      <c r="E4" s="685" t="s">
        <v>12</v>
      </c>
      <c r="F4" s="328" t="s">
        <v>13</v>
      </c>
      <c r="G4" s="327" t="s">
        <v>14</v>
      </c>
      <c r="H4" s="686" t="s">
        <v>15</v>
      </c>
      <c r="I4" s="329" t="s">
        <v>16</v>
      </c>
      <c r="J4" s="327" t="s">
        <v>17</v>
      </c>
      <c r="K4" s="687" t="s">
        <v>18</v>
      </c>
      <c r="L4" s="330" t="s">
        <v>19</v>
      </c>
      <c r="M4" s="327" t="s">
        <v>20</v>
      </c>
      <c r="N4" s="688" t="s">
        <v>21</v>
      </c>
      <c r="O4" s="331" t="s">
        <v>22</v>
      </c>
      <c r="P4" s="327" t="s">
        <v>23</v>
      </c>
      <c r="Q4" s="332" t="s">
        <v>24</v>
      </c>
      <c r="R4" s="333" t="s">
        <v>25</v>
      </c>
      <c r="S4" s="30"/>
      <c r="T4" s="31"/>
      <c r="AB4" s="28"/>
      <c r="AC4" s="28"/>
      <c r="AD4" s="28"/>
      <c r="AE4" s="28"/>
      <c r="AF4" s="28"/>
      <c r="AG4" s="28"/>
    </row>
    <row r="5" spans="1:33" ht="18" customHeight="1" thickBot="1">
      <c r="A5" s="2683"/>
      <c r="B5" s="2540" t="s">
        <v>26</v>
      </c>
      <c r="C5" s="2541"/>
      <c r="D5" s="1145">
        <v>83</v>
      </c>
      <c r="E5" s="1146">
        <v>20</v>
      </c>
      <c r="F5" s="1147">
        <f>D5+E5</f>
        <v>103</v>
      </c>
      <c r="G5" s="1145">
        <v>186</v>
      </c>
      <c r="H5" s="1146">
        <v>51</v>
      </c>
      <c r="I5" s="1147">
        <f>SUM(G5+H5)</f>
        <v>237</v>
      </c>
      <c r="J5" s="826">
        <v>3</v>
      </c>
      <c r="K5" s="334"/>
      <c r="L5" s="335">
        <f>J5+K5</f>
        <v>3</v>
      </c>
      <c r="M5" s="826"/>
      <c r="N5" s="336"/>
      <c r="O5" s="337">
        <f>M5+N5</f>
        <v>0</v>
      </c>
      <c r="P5" s="826">
        <f t="shared" ref="P5:R9" si="0">D5+G5+J5+M5</f>
        <v>272</v>
      </c>
      <c r="Q5" s="338">
        <f t="shared" si="0"/>
        <v>71</v>
      </c>
      <c r="R5" s="339">
        <f t="shared" si="0"/>
        <v>343</v>
      </c>
      <c r="S5" s="34"/>
      <c r="T5" s="31"/>
      <c r="AB5" s="28"/>
      <c r="AC5" s="28"/>
      <c r="AD5" s="28"/>
      <c r="AE5" s="28"/>
      <c r="AF5" s="28"/>
      <c r="AG5" s="28"/>
    </row>
    <row r="6" spans="1:33" ht="18" customHeight="1" thickTop="1">
      <c r="A6" s="2683"/>
      <c r="B6" s="2496" t="s">
        <v>27</v>
      </c>
      <c r="C6" s="2497"/>
      <c r="D6" s="827">
        <v>0</v>
      </c>
      <c r="E6" s="1148">
        <v>0</v>
      </c>
      <c r="F6" s="1146">
        <f>D6+E6</f>
        <v>0</v>
      </c>
      <c r="G6" s="827">
        <v>0</v>
      </c>
      <c r="H6" s="1148">
        <v>0</v>
      </c>
      <c r="I6" s="1146">
        <f>SUM(G6+H6)</f>
        <v>0</v>
      </c>
      <c r="J6" s="827"/>
      <c r="K6" s="340"/>
      <c r="L6" s="341">
        <f>J6+K6</f>
        <v>0</v>
      </c>
      <c r="M6" s="827"/>
      <c r="N6" s="342"/>
      <c r="O6" s="343">
        <f>M6+N6</f>
        <v>0</v>
      </c>
      <c r="P6" s="827">
        <f t="shared" si="0"/>
        <v>0</v>
      </c>
      <c r="Q6" s="344">
        <f t="shared" si="0"/>
        <v>0</v>
      </c>
      <c r="R6" s="345">
        <f t="shared" si="0"/>
        <v>0</v>
      </c>
      <c r="S6" s="34"/>
      <c r="T6" s="31"/>
      <c r="AB6" s="28"/>
      <c r="AC6" s="28"/>
      <c r="AD6" s="28"/>
      <c r="AE6" s="28"/>
      <c r="AF6" s="28"/>
      <c r="AG6" s="28"/>
    </row>
    <row r="7" spans="1:33" ht="18" customHeight="1">
      <c r="A7" s="2683"/>
      <c r="B7" s="2494" t="s">
        <v>28</v>
      </c>
      <c r="C7" s="2495"/>
      <c r="D7" s="828">
        <v>0</v>
      </c>
      <c r="E7" s="1148">
        <v>0</v>
      </c>
      <c r="F7" s="1149">
        <f>D7+E7</f>
        <v>0</v>
      </c>
      <c r="G7" s="828">
        <v>0</v>
      </c>
      <c r="H7" s="1148">
        <v>0</v>
      </c>
      <c r="I7" s="1149">
        <f>SUM(G7+H7)</f>
        <v>0</v>
      </c>
      <c r="J7" s="828"/>
      <c r="K7" s="340"/>
      <c r="L7" s="341">
        <f>J7+K7</f>
        <v>0</v>
      </c>
      <c r="M7" s="828"/>
      <c r="N7" s="342"/>
      <c r="O7" s="343">
        <f>M7+N7</f>
        <v>0</v>
      </c>
      <c r="P7" s="828">
        <f t="shared" si="0"/>
        <v>0</v>
      </c>
      <c r="Q7" s="344">
        <f t="shared" si="0"/>
        <v>0</v>
      </c>
      <c r="R7" s="345">
        <f t="shared" si="0"/>
        <v>0</v>
      </c>
      <c r="S7" s="34"/>
      <c r="T7" s="31"/>
      <c r="AB7" s="28"/>
      <c r="AC7" s="28"/>
      <c r="AD7" s="28"/>
      <c r="AE7" s="28"/>
      <c r="AF7" s="28"/>
      <c r="AG7" s="28"/>
    </row>
    <row r="8" spans="1:33" ht="24" customHeight="1">
      <c r="A8" s="2683"/>
      <c r="B8" s="2496" t="s">
        <v>29</v>
      </c>
      <c r="C8" s="2497"/>
      <c r="D8" s="827">
        <v>0</v>
      </c>
      <c r="E8" s="1148">
        <v>0</v>
      </c>
      <c r="F8" s="1149">
        <f>D8+E8</f>
        <v>0</v>
      </c>
      <c r="G8" s="827">
        <v>0</v>
      </c>
      <c r="H8" s="1148">
        <v>0</v>
      </c>
      <c r="I8" s="1149">
        <f>SUM(G8+H8)</f>
        <v>0</v>
      </c>
      <c r="J8" s="827"/>
      <c r="K8" s="340"/>
      <c r="L8" s="341">
        <f>J8+K8</f>
        <v>0</v>
      </c>
      <c r="M8" s="827"/>
      <c r="N8" s="342"/>
      <c r="O8" s="343">
        <f>M8+N8</f>
        <v>0</v>
      </c>
      <c r="P8" s="827">
        <f t="shared" si="0"/>
        <v>0</v>
      </c>
      <c r="Q8" s="344">
        <f t="shared" si="0"/>
        <v>0</v>
      </c>
      <c r="R8" s="345">
        <f t="shared" si="0"/>
        <v>0</v>
      </c>
      <c r="S8" s="34"/>
      <c r="T8" s="31"/>
      <c r="AB8" s="28"/>
      <c r="AC8" s="28"/>
      <c r="AD8" s="28"/>
      <c r="AE8" s="28"/>
      <c r="AF8" s="28"/>
      <c r="AG8" s="28"/>
    </row>
    <row r="9" spans="1:33" ht="18" customHeight="1" thickBot="1">
      <c r="A9" s="2683"/>
      <c r="B9" s="2496" t="s">
        <v>30</v>
      </c>
      <c r="C9" s="2497"/>
      <c r="D9" s="1150">
        <v>0</v>
      </c>
      <c r="E9" s="1148">
        <v>0</v>
      </c>
      <c r="F9" s="1149">
        <f>D9+E9</f>
        <v>0</v>
      </c>
      <c r="G9" s="1150">
        <v>2</v>
      </c>
      <c r="H9" s="1148">
        <v>0</v>
      </c>
      <c r="I9" s="1149">
        <f>SUM(G9+H9)</f>
        <v>2</v>
      </c>
      <c r="J9" s="827"/>
      <c r="K9" s="340"/>
      <c r="L9" s="341">
        <f>J9+K9</f>
        <v>0</v>
      </c>
      <c r="M9" s="827"/>
      <c r="N9" s="342"/>
      <c r="O9" s="343">
        <f>M9+N9</f>
        <v>0</v>
      </c>
      <c r="P9" s="827">
        <f t="shared" si="0"/>
        <v>2</v>
      </c>
      <c r="Q9" s="344">
        <f t="shared" si="0"/>
        <v>0</v>
      </c>
      <c r="R9" s="345">
        <f t="shared" si="0"/>
        <v>2</v>
      </c>
      <c r="S9" s="34"/>
      <c r="T9" s="31"/>
      <c r="AB9" s="28"/>
      <c r="AC9" s="28"/>
      <c r="AD9" s="28"/>
      <c r="AE9" s="28"/>
      <c r="AF9" s="28"/>
      <c r="AG9" s="28"/>
    </row>
    <row r="10" spans="1:33" ht="18" customHeight="1" thickTop="1" thickBot="1">
      <c r="A10" s="2684"/>
      <c r="B10" s="2500" t="s">
        <v>10</v>
      </c>
      <c r="C10" s="2501"/>
      <c r="D10" s="1151">
        <f t="shared" ref="D10:R10" si="1">SUM(D5:D9)</f>
        <v>83</v>
      </c>
      <c r="E10" s="1152">
        <f t="shared" si="1"/>
        <v>20</v>
      </c>
      <c r="F10" s="1153">
        <f>SUM(F5:F9)</f>
        <v>103</v>
      </c>
      <c r="G10" s="1151">
        <f>SUM(G5:G9)</f>
        <v>188</v>
      </c>
      <c r="H10" s="1152">
        <f>SUM(H5:H9)</f>
        <v>51</v>
      </c>
      <c r="I10" s="1153">
        <f>G10+H10</f>
        <v>239</v>
      </c>
      <c r="J10" s="829">
        <f t="shared" si="1"/>
        <v>3</v>
      </c>
      <c r="K10" s="830">
        <f t="shared" si="1"/>
        <v>0</v>
      </c>
      <c r="L10" s="831">
        <f t="shared" si="1"/>
        <v>3</v>
      </c>
      <c r="M10" s="829">
        <f t="shared" si="1"/>
        <v>0</v>
      </c>
      <c r="N10" s="832">
        <f t="shared" si="1"/>
        <v>0</v>
      </c>
      <c r="O10" s="833">
        <f t="shared" si="1"/>
        <v>0</v>
      </c>
      <c r="P10" s="834">
        <f t="shared" si="1"/>
        <v>274</v>
      </c>
      <c r="Q10" s="835">
        <f t="shared" si="1"/>
        <v>71</v>
      </c>
      <c r="R10" s="836">
        <f t="shared" si="1"/>
        <v>345</v>
      </c>
      <c r="S10" s="34"/>
      <c r="T10" s="31"/>
      <c r="AB10" s="28"/>
      <c r="AC10" s="28"/>
      <c r="AD10" s="28"/>
      <c r="AE10" s="28"/>
      <c r="AF10" s="28"/>
      <c r="AG10" s="28"/>
    </row>
    <row r="11" spans="1:33" ht="21.75" customHeight="1" thickBot="1">
      <c r="A11" s="2454" t="s">
        <v>31</v>
      </c>
      <c r="B11" s="2454"/>
      <c r="C11" s="2454"/>
      <c r="D11" s="2454"/>
      <c r="E11" s="2454"/>
      <c r="F11" s="689"/>
      <c r="G11" s="2454" t="s">
        <v>32</v>
      </c>
      <c r="H11" s="2454"/>
      <c r="I11" s="2454"/>
      <c r="J11" s="2454"/>
      <c r="K11" s="690"/>
      <c r="L11" s="690"/>
      <c r="M11" s="690"/>
      <c r="N11" s="347"/>
      <c r="O11" s="348"/>
      <c r="P11" s="348"/>
      <c r="Q11" s="348"/>
      <c r="R11" s="348"/>
    </row>
    <row r="12" spans="1:33" s="40" customFormat="1" ht="39.75" customHeight="1" thickBot="1">
      <c r="A12" s="691"/>
      <c r="B12" s="2692" t="s">
        <v>33</v>
      </c>
      <c r="C12" s="2693"/>
      <c r="D12" s="349" t="s">
        <v>34</v>
      </c>
      <c r="E12" s="1136" t="s">
        <v>26</v>
      </c>
      <c r="F12" s="692"/>
      <c r="G12" s="2700" t="s">
        <v>33</v>
      </c>
      <c r="H12" s="2701"/>
      <c r="I12" s="349" t="s">
        <v>34</v>
      </c>
      <c r="J12" s="693"/>
      <c r="K12" s="694"/>
      <c r="L12" s="694"/>
      <c r="M12" s="694"/>
      <c r="N12" s="350"/>
      <c r="O12" s="695"/>
      <c r="P12" s="695"/>
      <c r="Q12" s="695"/>
      <c r="R12" s="695"/>
      <c r="S12" s="39"/>
      <c r="T12" s="39"/>
      <c r="U12" s="39"/>
      <c r="V12" s="39"/>
      <c r="W12" s="39"/>
      <c r="X12" s="39"/>
      <c r="Y12" s="39"/>
      <c r="Z12" s="39"/>
      <c r="AA12" s="39"/>
    </row>
    <row r="13" spans="1:33" ht="14.1" customHeight="1">
      <c r="A13" s="2689" t="s">
        <v>1923</v>
      </c>
      <c r="B13" s="2677" t="s">
        <v>37</v>
      </c>
      <c r="C13" s="2678"/>
      <c r="D13" s="1131">
        <v>5</v>
      </c>
      <c r="E13" s="1137">
        <v>5</v>
      </c>
      <c r="F13" s="696"/>
      <c r="G13" s="2637" t="s">
        <v>1924</v>
      </c>
      <c r="H13" s="697" t="s">
        <v>40</v>
      </c>
      <c r="I13" s="351"/>
      <c r="J13" s="698"/>
      <c r="K13" s="347"/>
      <c r="L13" s="699"/>
      <c r="M13" s="699"/>
      <c r="N13" s="699"/>
      <c r="O13" s="699"/>
      <c r="P13" s="699"/>
      <c r="Q13" s="699"/>
      <c r="R13" s="699"/>
      <c r="S13" s="41"/>
    </row>
    <row r="14" spans="1:33" ht="14.1" customHeight="1">
      <c r="A14" s="2690"/>
      <c r="B14" s="2635" t="s">
        <v>42</v>
      </c>
      <c r="C14" s="2636"/>
      <c r="D14" s="351">
        <v>5.5</v>
      </c>
      <c r="E14" s="1138">
        <v>0.5</v>
      </c>
      <c r="F14" s="696"/>
      <c r="G14" s="2638"/>
      <c r="H14" s="697" t="s">
        <v>1925</v>
      </c>
      <c r="I14" s="351"/>
      <c r="J14" s="698"/>
      <c r="K14" s="699"/>
      <c r="L14" s="699"/>
      <c r="M14" s="699"/>
      <c r="N14" s="699"/>
      <c r="O14" s="699"/>
      <c r="P14" s="699"/>
      <c r="Q14" s="699"/>
      <c r="R14" s="699"/>
      <c r="S14" s="41"/>
    </row>
    <row r="15" spans="1:33" ht="14.1" customHeight="1">
      <c r="A15" s="2690"/>
      <c r="B15" s="2635" t="s">
        <v>45</v>
      </c>
      <c r="C15" s="2636"/>
      <c r="D15" s="352">
        <v>387.5</v>
      </c>
      <c r="E15" s="1139">
        <v>387.5</v>
      </c>
      <c r="F15" s="700"/>
      <c r="G15" s="2638"/>
      <c r="H15" s="697" t="s">
        <v>1926</v>
      </c>
      <c r="I15" s="351"/>
      <c r="J15" s="698"/>
      <c r="K15" s="699"/>
      <c r="L15" s="699"/>
      <c r="M15" s="347"/>
      <c r="N15" s="347"/>
      <c r="O15" s="348"/>
      <c r="P15" s="348"/>
      <c r="Q15" s="699"/>
      <c r="R15" s="699"/>
      <c r="S15" s="41"/>
    </row>
    <row r="16" spans="1:33" ht="14.1" customHeight="1">
      <c r="A16" s="2690"/>
      <c r="B16" s="2635" t="s">
        <v>47</v>
      </c>
      <c r="C16" s="2636"/>
      <c r="D16" s="352">
        <v>55.3</v>
      </c>
      <c r="E16" s="1140">
        <v>55.3</v>
      </c>
      <c r="F16" s="700"/>
      <c r="G16" s="2638"/>
      <c r="H16" s="697" t="s">
        <v>1927</v>
      </c>
      <c r="I16" s="351"/>
      <c r="J16" s="698"/>
      <c r="K16" s="699"/>
      <c r="L16" s="699"/>
      <c r="M16" s="347"/>
      <c r="N16" s="347"/>
      <c r="O16" s="348"/>
      <c r="P16" s="348"/>
      <c r="Q16" s="699"/>
      <c r="R16" s="699"/>
      <c r="S16" s="41"/>
    </row>
    <row r="17" spans="1:20" ht="14.1" customHeight="1">
      <c r="A17" s="2690"/>
      <c r="B17" s="2635" t="s">
        <v>49</v>
      </c>
      <c r="C17" s="2636"/>
      <c r="D17" s="351">
        <v>56.15</v>
      </c>
      <c r="E17" s="1138">
        <v>56.15</v>
      </c>
      <c r="F17" s="696"/>
      <c r="G17" s="2638"/>
      <c r="H17" s="697" t="s">
        <v>1928</v>
      </c>
      <c r="I17" s="352"/>
      <c r="J17" s="698"/>
      <c r="K17" s="699"/>
      <c r="L17" s="699"/>
      <c r="M17" s="347"/>
      <c r="N17" s="347"/>
      <c r="O17" s="348" t="s">
        <v>51</v>
      </c>
      <c r="P17" s="348"/>
      <c r="Q17" s="699"/>
      <c r="R17" s="699"/>
      <c r="S17" s="41"/>
    </row>
    <row r="18" spans="1:20" ht="14.1" customHeight="1">
      <c r="A18" s="2690"/>
      <c r="B18" s="2635" t="s">
        <v>52</v>
      </c>
      <c r="C18" s="2636"/>
      <c r="D18" s="1132">
        <v>2075</v>
      </c>
      <c r="E18" s="1141">
        <v>2075</v>
      </c>
      <c r="F18" s="696"/>
      <c r="G18" s="2639"/>
      <c r="H18" s="701" t="s">
        <v>41</v>
      </c>
      <c r="I18" s="351"/>
      <c r="J18" s="698"/>
      <c r="K18" s="699"/>
      <c r="L18" s="699"/>
      <c r="M18" s="347"/>
      <c r="N18" s="347"/>
      <c r="O18" s="348"/>
      <c r="P18" s="348"/>
      <c r="Q18" s="699"/>
      <c r="R18" s="699"/>
      <c r="S18" s="41"/>
    </row>
    <row r="19" spans="1:20" ht="14.1" customHeight="1" thickBot="1">
      <c r="A19" s="2690"/>
      <c r="B19" s="2635" t="s">
        <v>54</v>
      </c>
      <c r="C19" s="2636"/>
      <c r="D19" s="1133">
        <v>19772</v>
      </c>
      <c r="E19" s="1142">
        <v>19772</v>
      </c>
      <c r="F19" s="696"/>
      <c r="G19" s="2657" t="s">
        <v>1929</v>
      </c>
      <c r="H19" s="2658"/>
      <c r="I19" s="702"/>
      <c r="J19" s="703"/>
      <c r="K19" s="699"/>
      <c r="L19" s="699"/>
      <c r="M19" s="347"/>
      <c r="N19" s="347"/>
      <c r="O19" s="348"/>
      <c r="P19" s="348"/>
      <c r="Q19" s="699"/>
      <c r="R19" s="699"/>
      <c r="S19" s="41"/>
    </row>
    <row r="20" spans="1:20" ht="14.1" customHeight="1">
      <c r="A20" s="2690"/>
      <c r="B20" s="2635" t="s">
        <v>56</v>
      </c>
      <c r="C20" s="2636"/>
      <c r="D20" s="351">
        <v>25.9</v>
      </c>
      <c r="E20" s="1138">
        <v>25.9</v>
      </c>
      <c r="F20" s="696"/>
      <c r="G20" s="353"/>
      <c r="H20" s="704"/>
      <c r="I20" s="704"/>
      <c r="J20" s="347"/>
      <c r="K20" s="699"/>
      <c r="L20" s="699"/>
      <c r="M20" s="347"/>
      <c r="N20" s="347"/>
      <c r="O20" s="348"/>
      <c r="P20" s="348"/>
      <c r="Q20" s="699"/>
      <c r="R20" s="699"/>
      <c r="S20" s="41"/>
    </row>
    <row r="21" spans="1:20" ht="14.1" customHeight="1">
      <c r="A21" s="2690"/>
      <c r="B21" s="2635" t="s">
        <v>58</v>
      </c>
      <c r="C21" s="2636"/>
      <c r="D21" s="351">
        <v>238.9</v>
      </c>
      <c r="E21" s="1138">
        <v>238.9</v>
      </c>
      <c r="F21" s="705"/>
      <c r="G21" s="706"/>
      <c r="H21" s="706"/>
      <c r="I21" s="704"/>
      <c r="J21" s="347"/>
      <c r="K21" s="699"/>
      <c r="L21" s="699"/>
      <c r="M21" s="699"/>
      <c r="N21" s="699"/>
      <c r="O21" s="699"/>
      <c r="P21" s="699"/>
      <c r="Q21" s="699"/>
      <c r="R21" s="699"/>
      <c r="S21" s="41"/>
    </row>
    <row r="22" spans="1:20" ht="14.1" customHeight="1">
      <c r="A22" s="2690"/>
      <c r="B22" s="2635" t="s">
        <v>60</v>
      </c>
      <c r="C22" s="2636"/>
      <c r="D22" s="1134">
        <v>2</v>
      </c>
      <c r="E22" s="1143">
        <v>2</v>
      </c>
      <c r="F22" s="705"/>
      <c r="G22" s="706"/>
      <c r="H22" s="706"/>
      <c r="I22" s="704"/>
      <c r="J22" s="347"/>
      <c r="K22" s="707"/>
      <c r="L22" s="707"/>
      <c r="M22" s="707"/>
      <c r="N22" s="347"/>
      <c r="O22" s="348"/>
      <c r="P22" s="348"/>
      <c r="Q22" s="348"/>
      <c r="R22" s="348"/>
    </row>
    <row r="23" spans="1:20" ht="14.1" customHeight="1">
      <c r="A23" s="2690"/>
      <c r="B23" s="2635" t="s">
        <v>61</v>
      </c>
      <c r="C23" s="2636"/>
      <c r="D23" s="1134">
        <v>28</v>
      </c>
      <c r="E23" s="1143">
        <v>28</v>
      </c>
      <c r="F23" s="705"/>
      <c r="G23" s="706"/>
      <c r="H23" s="706"/>
      <c r="I23" s="704"/>
      <c r="J23" s="347"/>
      <c r="K23" s="699"/>
      <c r="L23" s="699"/>
      <c r="M23" s="699"/>
      <c r="N23" s="699"/>
      <c r="O23" s="699"/>
      <c r="P23" s="699"/>
      <c r="Q23" s="699"/>
      <c r="R23" s="699"/>
      <c r="S23" s="41"/>
    </row>
    <row r="24" spans="1:20" ht="14.1" customHeight="1" thickBot="1">
      <c r="A24" s="2691"/>
      <c r="B24" s="2675" t="s">
        <v>970</v>
      </c>
      <c r="C24" s="2676"/>
      <c r="D24" s="1135">
        <v>2231</v>
      </c>
      <c r="E24" s="1144">
        <v>2231</v>
      </c>
      <c r="F24" s="696"/>
      <c r="G24" s="353"/>
      <c r="H24" s="704"/>
      <c r="I24" s="704"/>
      <c r="J24" s="347"/>
      <c r="K24" s="699"/>
      <c r="L24" s="699"/>
      <c r="M24" s="699"/>
      <c r="N24" s="699"/>
      <c r="O24" s="699"/>
      <c r="P24" s="699"/>
      <c r="Q24" s="699"/>
      <c r="R24" s="699"/>
      <c r="S24" s="41"/>
    </row>
    <row r="25" spans="1:20" ht="18" customHeight="1" thickBot="1">
      <c r="A25" s="2454" t="s">
        <v>68</v>
      </c>
      <c r="B25" s="2454"/>
      <c r="C25" s="2454"/>
      <c r="D25" s="2454"/>
      <c r="E25" s="2454"/>
      <c r="F25" s="2454"/>
      <c r="G25" s="2454"/>
      <c r="H25" s="2454"/>
      <c r="I25" s="2454"/>
      <c r="J25" s="2454"/>
      <c r="K25" s="2454"/>
      <c r="L25" s="2454"/>
      <c r="M25" s="2454"/>
      <c r="N25" s="2454"/>
      <c r="O25" s="2454"/>
      <c r="P25" s="708"/>
      <c r="Q25" s="708"/>
      <c r="R25" s="708"/>
      <c r="S25" s="1841"/>
    </row>
    <row r="26" spans="1:20" ht="18.75" customHeight="1">
      <c r="A26" s="2715"/>
      <c r="B26" s="2718" t="s">
        <v>33</v>
      </c>
      <c r="C26" s="2719"/>
      <c r="D26" s="2671" t="s">
        <v>8</v>
      </c>
      <c r="E26" s="2672"/>
      <c r="F26" s="2672"/>
      <c r="G26" s="2672"/>
      <c r="H26" s="2672"/>
      <c r="I26" s="2673"/>
      <c r="J26" s="2659" t="s">
        <v>26</v>
      </c>
      <c r="K26" s="2660"/>
      <c r="L26" s="2660"/>
      <c r="M26" s="2660"/>
      <c r="N26" s="2660"/>
      <c r="O26" s="2661"/>
      <c r="P26" s="353"/>
      <c r="Q26" s="353"/>
      <c r="R26" s="353"/>
      <c r="S26" s="42"/>
      <c r="T26" s="31"/>
    </row>
    <row r="27" spans="1:20" ht="19.5" customHeight="1">
      <c r="A27" s="2716"/>
      <c r="B27" s="2720"/>
      <c r="C27" s="2721"/>
      <c r="D27" s="2711" t="s">
        <v>38</v>
      </c>
      <c r="E27" s="2712"/>
      <c r="F27" s="2709" t="s">
        <v>69</v>
      </c>
      <c r="G27" s="2710"/>
      <c r="H27" s="2713" t="s">
        <v>10</v>
      </c>
      <c r="I27" s="2662" t="s">
        <v>70</v>
      </c>
      <c r="J27" s="2655" t="s">
        <v>38</v>
      </c>
      <c r="K27" s="2656"/>
      <c r="L27" s="2664" t="s">
        <v>69</v>
      </c>
      <c r="M27" s="2665"/>
      <c r="N27" s="2666" t="s">
        <v>10</v>
      </c>
      <c r="O27" s="2633" t="s">
        <v>71</v>
      </c>
      <c r="P27" s="354"/>
      <c r="Q27" s="354"/>
      <c r="R27" s="354"/>
      <c r="S27" s="29"/>
    </row>
    <row r="28" spans="1:20" ht="47.25" customHeight="1" thickBot="1">
      <c r="A28" s="2717"/>
      <c r="B28" s="2722"/>
      <c r="C28" s="2723"/>
      <c r="D28" s="709" t="s">
        <v>72</v>
      </c>
      <c r="E28" s="710" t="s">
        <v>73</v>
      </c>
      <c r="F28" s="710" t="s">
        <v>72</v>
      </c>
      <c r="G28" s="710" t="s">
        <v>73</v>
      </c>
      <c r="H28" s="2714"/>
      <c r="I28" s="2663"/>
      <c r="J28" s="711" t="s">
        <v>72</v>
      </c>
      <c r="K28" s="712" t="s">
        <v>73</v>
      </c>
      <c r="L28" s="712" t="s">
        <v>72</v>
      </c>
      <c r="M28" s="712" t="s">
        <v>73</v>
      </c>
      <c r="N28" s="2667"/>
      <c r="O28" s="2634"/>
      <c r="P28" s="354"/>
      <c r="Q28" s="354"/>
      <c r="R28" s="354"/>
      <c r="S28" s="29"/>
    </row>
    <row r="29" spans="1:20" ht="14.1" customHeight="1">
      <c r="A29" s="2685" t="s">
        <v>1930</v>
      </c>
      <c r="B29" s="2650" t="s">
        <v>75</v>
      </c>
      <c r="C29" s="2651"/>
      <c r="D29" s="1109"/>
      <c r="E29" s="1110">
        <v>1</v>
      </c>
      <c r="F29" s="1110"/>
      <c r="G29" s="1110"/>
      <c r="H29" s="1110">
        <f>E29+F29+G29</f>
        <v>1</v>
      </c>
      <c r="I29" s="1111">
        <v>100</v>
      </c>
      <c r="J29" s="1120"/>
      <c r="K29" s="1121">
        <v>1</v>
      </c>
      <c r="L29" s="1121"/>
      <c r="M29" s="1121"/>
      <c r="N29" s="1121">
        <v>1</v>
      </c>
      <c r="O29" s="1122">
        <v>100</v>
      </c>
      <c r="P29" s="354"/>
      <c r="Q29" s="354"/>
      <c r="R29" s="354"/>
      <c r="S29" s="29"/>
    </row>
    <row r="30" spans="1:20" ht="14.1" customHeight="1">
      <c r="A30" s="2686"/>
      <c r="B30" s="2648" t="s">
        <v>76</v>
      </c>
      <c r="C30" s="2649"/>
      <c r="D30" s="1112"/>
      <c r="E30" s="1113">
        <v>4</v>
      </c>
      <c r="F30" s="1113"/>
      <c r="G30" s="1113">
        <v>9</v>
      </c>
      <c r="H30" s="1114">
        <f>E30+F30+G30</f>
        <v>13</v>
      </c>
      <c r="I30" s="1115">
        <v>692</v>
      </c>
      <c r="J30" s="1123"/>
      <c r="K30" s="1124">
        <v>4</v>
      </c>
      <c r="L30" s="1124"/>
      <c r="M30" s="1124">
        <v>9</v>
      </c>
      <c r="N30" s="1125">
        <f>K30+L30+M30</f>
        <v>13</v>
      </c>
      <c r="O30" s="1126">
        <v>692</v>
      </c>
      <c r="P30" s="354"/>
      <c r="Q30" s="354"/>
      <c r="R30" s="354"/>
      <c r="S30" s="29"/>
    </row>
    <row r="31" spans="1:20" ht="14.1" customHeight="1">
      <c r="A31" s="2686"/>
      <c r="B31" s="2648" t="s">
        <v>77</v>
      </c>
      <c r="C31" s="2649"/>
      <c r="D31" s="1112"/>
      <c r="E31" s="1113">
        <v>74</v>
      </c>
      <c r="F31" s="1113"/>
      <c r="G31" s="1113">
        <v>93</v>
      </c>
      <c r="H31" s="1113">
        <f>E31+F31+G31</f>
        <v>167</v>
      </c>
      <c r="I31" s="1116">
        <v>10505</v>
      </c>
      <c r="J31" s="1123"/>
      <c r="K31" s="1124">
        <v>74</v>
      </c>
      <c r="L31" s="1124"/>
      <c r="M31" s="1124">
        <v>93</v>
      </c>
      <c r="N31" s="1124">
        <f>K31+L31+M31</f>
        <v>167</v>
      </c>
      <c r="O31" s="1127">
        <v>10505</v>
      </c>
      <c r="P31" s="354"/>
      <c r="Q31" s="354"/>
      <c r="R31" s="354"/>
      <c r="S31" s="29"/>
    </row>
    <row r="32" spans="1:20" ht="14.1" customHeight="1" thickBot="1">
      <c r="A32" s="2694"/>
      <c r="B32" s="2695" t="s">
        <v>10</v>
      </c>
      <c r="C32" s="2696"/>
      <c r="D32" s="1117"/>
      <c r="E32" s="1118">
        <f t="shared" ref="E32:O32" si="2">SUM(E29:E31)</f>
        <v>79</v>
      </c>
      <c r="F32" s="1118"/>
      <c r="G32" s="1118">
        <f t="shared" si="2"/>
        <v>102</v>
      </c>
      <c r="H32" s="1118">
        <f>E32+F32+G32</f>
        <v>181</v>
      </c>
      <c r="I32" s="1119">
        <f t="shared" si="2"/>
        <v>11297</v>
      </c>
      <c r="J32" s="1128"/>
      <c r="K32" s="1129">
        <f t="shared" si="2"/>
        <v>79</v>
      </c>
      <c r="L32" s="1129"/>
      <c r="M32" s="1129">
        <f t="shared" si="2"/>
        <v>102</v>
      </c>
      <c r="N32" s="1129">
        <f t="shared" si="2"/>
        <v>181</v>
      </c>
      <c r="O32" s="1130">
        <f t="shared" si="2"/>
        <v>11297</v>
      </c>
      <c r="P32" s="354"/>
      <c r="Q32" s="354"/>
      <c r="R32" s="354"/>
      <c r="S32" s="29"/>
    </row>
    <row r="33" spans="1:27" ht="18.75" thickBot="1">
      <c r="A33" s="2702" t="s">
        <v>78</v>
      </c>
      <c r="B33" s="2702"/>
      <c r="C33" s="2702"/>
      <c r="D33" s="2702"/>
      <c r="E33" s="2702"/>
      <c r="F33" s="2702"/>
      <c r="G33" s="2702"/>
      <c r="H33" s="2702"/>
      <c r="I33" s="2702"/>
      <c r="J33" s="2702"/>
      <c r="K33" s="2702"/>
      <c r="L33" s="2702"/>
      <c r="M33" s="2702"/>
      <c r="N33" s="887"/>
      <c r="O33" s="887"/>
      <c r="P33" s="348"/>
      <c r="Q33" s="348"/>
      <c r="R33" s="348"/>
      <c r="S33" s="29"/>
      <c r="T33" s="29"/>
      <c r="U33" s="29"/>
      <c r="V33" s="29"/>
      <c r="W33" s="29"/>
      <c r="X33" s="29"/>
      <c r="Y33" s="29"/>
      <c r="Z33" s="29"/>
      <c r="AA33" s="29"/>
    </row>
    <row r="34" spans="1:27" ht="18" customHeight="1">
      <c r="A34" s="2685" t="s">
        <v>1931</v>
      </c>
      <c r="B34" s="2620" t="s">
        <v>33</v>
      </c>
      <c r="C34" s="2621"/>
      <c r="D34" s="2632" t="s">
        <v>8</v>
      </c>
      <c r="E34" s="2612"/>
      <c r="F34" s="2612"/>
      <c r="G34" s="2612"/>
      <c r="H34" s="2612"/>
      <c r="I34" s="2613"/>
      <c r="J34" s="2611" t="s">
        <v>26</v>
      </c>
      <c r="K34" s="2612"/>
      <c r="L34" s="2612"/>
      <c r="M34" s="2612"/>
      <c r="N34" s="2612"/>
      <c r="O34" s="2613"/>
      <c r="P34" s="348"/>
      <c r="Q34" s="348"/>
      <c r="R34" s="348"/>
      <c r="T34" s="29"/>
      <c r="U34" s="29"/>
      <c r="V34" s="29"/>
      <c r="W34" s="29"/>
      <c r="X34" s="29"/>
      <c r="Y34" s="29"/>
      <c r="Z34" s="29"/>
      <c r="AA34" s="29"/>
    </row>
    <row r="35" spans="1:27" ht="39" customHeight="1" thickBot="1">
      <c r="A35" s="2686"/>
      <c r="B35" s="2622"/>
      <c r="C35" s="2623"/>
      <c r="D35" s="355" t="s">
        <v>80</v>
      </c>
      <c r="E35" s="355" t="s">
        <v>81</v>
      </c>
      <c r="F35" s="355" t="s">
        <v>82</v>
      </c>
      <c r="G35" s="355" t="s">
        <v>83</v>
      </c>
      <c r="H35" s="356" t="s">
        <v>84</v>
      </c>
      <c r="I35" s="356" t="s">
        <v>10</v>
      </c>
      <c r="J35" s="888" t="s">
        <v>80</v>
      </c>
      <c r="K35" s="355" t="s">
        <v>81</v>
      </c>
      <c r="L35" s="355" t="s">
        <v>82</v>
      </c>
      <c r="M35" s="355" t="s">
        <v>83</v>
      </c>
      <c r="N35" s="355" t="s">
        <v>84</v>
      </c>
      <c r="O35" s="391" t="s">
        <v>10</v>
      </c>
      <c r="P35" s="348"/>
      <c r="Q35" s="348"/>
      <c r="R35" s="348"/>
      <c r="T35" s="29"/>
      <c r="U35" s="29"/>
      <c r="V35" s="29"/>
      <c r="W35" s="29"/>
      <c r="X35" s="29"/>
      <c r="Y35" s="29"/>
      <c r="Z35" s="29"/>
      <c r="AA35" s="29"/>
    </row>
    <row r="36" spans="1:27" ht="14.1" customHeight="1">
      <c r="A36" s="2686"/>
      <c r="B36" s="2624" t="s">
        <v>75</v>
      </c>
      <c r="C36" s="2625"/>
      <c r="D36" s="889"/>
      <c r="E36" s="889"/>
      <c r="F36" s="889">
        <v>1</v>
      </c>
      <c r="G36" s="890"/>
      <c r="H36" s="890"/>
      <c r="I36" s="891">
        <f>SUM(D36:H36)</f>
        <v>1</v>
      </c>
      <c r="J36" s="892"/>
      <c r="K36" s="893"/>
      <c r="L36" s="893">
        <v>1</v>
      </c>
      <c r="M36" s="893"/>
      <c r="N36" s="893"/>
      <c r="O36" s="894">
        <f>SUM(J36:N36)</f>
        <v>1</v>
      </c>
      <c r="P36" s="348"/>
      <c r="Q36" s="348"/>
      <c r="R36" s="348"/>
      <c r="T36" s="29"/>
      <c r="U36" s="29"/>
      <c r="V36" s="29"/>
      <c r="W36" s="29"/>
      <c r="X36" s="29"/>
      <c r="Y36" s="29"/>
      <c r="Z36" s="29"/>
      <c r="AA36" s="29"/>
    </row>
    <row r="37" spans="1:27" ht="14.1" customHeight="1">
      <c r="A37" s="2686"/>
      <c r="B37" s="2626" t="s">
        <v>76</v>
      </c>
      <c r="C37" s="2627"/>
      <c r="D37" s="895"/>
      <c r="E37" s="895"/>
      <c r="F37" s="895"/>
      <c r="G37" s="896"/>
      <c r="H37" s="896"/>
      <c r="I37" s="897">
        <f>SUM(D37:H37)</f>
        <v>0</v>
      </c>
      <c r="J37" s="898"/>
      <c r="K37" s="899"/>
      <c r="L37" s="899"/>
      <c r="M37" s="899"/>
      <c r="N37" s="899"/>
      <c r="O37" s="900">
        <f>SUM(J37:N37)</f>
        <v>0</v>
      </c>
      <c r="T37" s="29"/>
      <c r="U37" s="29"/>
      <c r="V37" s="29"/>
      <c r="W37" s="29"/>
      <c r="X37" s="29"/>
      <c r="Y37" s="29"/>
      <c r="Z37" s="29"/>
      <c r="AA37" s="29"/>
    </row>
    <row r="38" spans="1:27" ht="14.1" customHeight="1">
      <c r="A38" s="2687"/>
      <c r="B38" s="2628" t="s">
        <v>77</v>
      </c>
      <c r="C38" s="2629"/>
      <c r="D38" s="895"/>
      <c r="E38" s="895"/>
      <c r="F38" s="895">
        <v>2</v>
      </c>
      <c r="G38" s="896"/>
      <c r="H38" s="896"/>
      <c r="I38" s="897">
        <f>SUM(D38:H38)</f>
        <v>2</v>
      </c>
      <c r="J38" s="898"/>
      <c r="K38" s="899"/>
      <c r="L38" s="899">
        <v>2</v>
      </c>
      <c r="M38" s="899"/>
      <c r="N38" s="899"/>
      <c r="O38" s="900">
        <f>SUM(J38:N38)</f>
        <v>2</v>
      </c>
      <c r="T38" s="29"/>
      <c r="U38" s="29"/>
      <c r="V38" s="29"/>
      <c r="W38" s="29"/>
      <c r="X38" s="29"/>
      <c r="Y38" s="29"/>
      <c r="Z38" s="29"/>
      <c r="AA38" s="29"/>
    </row>
    <row r="39" spans="1:27" ht="14.1" customHeight="1" thickBot="1">
      <c r="A39" s="2687"/>
      <c r="B39" s="2630" t="s">
        <v>10</v>
      </c>
      <c r="C39" s="2631"/>
      <c r="D39" s="901">
        <f t="shared" ref="D39:O39" si="3">SUM(D36:D38)</f>
        <v>0</v>
      </c>
      <c r="E39" s="901">
        <f t="shared" si="3"/>
        <v>0</v>
      </c>
      <c r="F39" s="901">
        <f t="shared" si="3"/>
        <v>3</v>
      </c>
      <c r="G39" s="902">
        <f t="shared" si="3"/>
        <v>0</v>
      </c>
      <c r="H39" s="902">
        <f t="shared" si="3"/>
        <v>0</v>
      </c>
      <c r="I39" s="903">
        <f t="shared" si="3"/>
        <v>3</v>
      </c>
      <c r="J39" s="904">
        <f t="shared" si="3"/>
        <v>0</v>
      </c>
      <c r="K39" s="905">
        <f t="shared" si="3"/>
        <v>0</v>
      </c>
      <c r="L39" s="905">
        <f t="shared" si="3"/>
        <v>3</v>
      </c>
      <c r="M39" s="905">
        <f t="shared" si="3"/>
        <v>0</v>
      </c>
      <c r="N39" s="905">
        <f t="shared" si="3"/>
        <v>0</v>
      </c>
      <c r="O39" s="906">
        <f t="shared" si="3"/>
        <v>3</v>
      </c>
      <c r="T39" s="29"/>
      <c r="U39" s="29"/>
      <c r="V39" s="29"/>
      <c r="W39" s="29"/>
      <c r="X39" s="29"/>
      <c r="Y39" s="29"/>
      <c r="Z39" s="29"/>
      <c r="AA39" s="29"/>
    </row>
    <row r="40" spans="1:27" ht="23.25" customHeight="1">
      <c r="A40" s="2687"/>
      <c r="B40" s="2616" t="s">
        <v>85</v>
      </c>
      <c r="C40" s="2617"/>
      <c r="D40" s="907"/>
      <c r="E40" s="889"/>
      <c r="F40" s="889">
        <v>183</v>
      </c>
      <c r="G40" s="889"/>
      <c r="H40" s="889"/>
      <c r="I40" s="891">
        <f>SUM(D40:H40)</f>
        <v>183</v>
      </c>
      <c r="J40" s="892"/>
      <c r="K40" s="893"/>
      <c r="L40" s="893">
        <v>103</v>
      </c>
      <c r="M40" s="893"/>
      <c r="N40" s="893"/>
      <c r="O40" s="894">
        <f>SUM(J40:N40)</f>
        <v>103</v>
      </c>
    </row>
    <row r="41" spans="1:27" ht="22.5" customHeight="1">
      <c r="A41" s="2687"/>
      <c r="B41" s="2618" t="s">
        <v>86</v>
      </c>
      <c r="C41" s="2619"/>
      <c r="D41" s="908"/>
      <c r="E41" s="895"/>
      <c r="F41" s="895">
        <v>250</v>
      </c>
      <c r="G41" s="895"/>
      <c r="H41" s="895"/>
      <c r="I41" s="897">
        <v>250</v>
      </c>
      <c r="J41" s="898"/>
      <c r="K41" s="899"/>
      <c r="L41" s="899">
        <v>222</v>
      </c>
      <c r="M41" s="899"/>
      <c r="N41" s="899"/>
      <c r="O41" s="900">
        <f>SUM(J41:N41)</f>
        <v>222</v>
      </c>
    </row>
    <row r="42" spans="1:27" ht="14.1" customHeight="1">
      <c r="A42" s="2687"/>
      <c r="B42" s="2614" t="s">
        <v>87</v>
      </c>
      <c r="C42" s="909" t="s">
        <v>88</v>
      </c>
      <c r="D42" s="910"/>
      <c r="E42" s="911"/>
      <c r="F42" s="911"/>
      <c r="G42" s="911"/>
      <c r="H42" s="911"/>
      <c r="I42" s="912"/>
      <c r="J42" s="898"/>
      <c r="K42" s="899"/>
      <c r="L42" s="899"/>
      <c r="M42" s="899"/>
      <c r="N42" s="899"/>
      <c r="O42" s="900"/>
    </row>
    <row r="43" spans="1:27" ht="14.1" customHeight="1" thickBot="1">
      <c r="A43" s="2688"/>
      <c r="B43" s="2615"/>
      <c r="C43" s="913" t="s">
        <v>89</v>
      </c>
      <c r="D43" s="914"/>
      <c r="E43" s="915"/>
      <c r="F43" s="915"/>
      <c r="G43" s="915"/>
      <c r="H43" s="915"/>
      <c r="I43" s="916"/>
      <c r="J43" s="904"/>
      <c r="K43" s="905"/>
      <c r="L43" s="905"/>
      <c r="M43" s="905"/>
      <c r="N43" s="905"/>
      <c r="O43" s="906"/>
    </row>
    <row r="44" spans="1:27" ht="6.75" customHeight="1" thickBot="1"/>
    <row r="45" spans="1:27" ht="27.75" customHeight="1">
      <c r="A45" s="2642" t="s">
        <v>90</v>
      </c>
      <c r="B45" s="2643"/>
      <c r="C45" s="2643"/>
      <c r="D45" s="2644"/>
      <c r="E45" s="38"/>
      <c r="F45" s="38"/>
      <c r="G45" s="38"/>
      <c r="H45" s="38"/>
      <c r="I45" s="38"/>
    </row>
    <row r="46" spans="1:27" ht="15.95" customHeight="1">
      <c r="A46" s="170" t="s">
        <v>91</v>
      </c>
      <c r="B46" s="2645" t="s">
        <v>92</v>
      </c>
      <c r="C46" s="2646"/>
      <c r="D46" s="2647"/>
      <c r="E46" s="38"/>
      <c r="F46" s="38"/>
      <c r="G46" s="38"/>
      <c r="H46" s="38"/>
      <c r="I46" s="350"/>
    </row>
    <row r="47" spans="1:27" ht="15.95" customHeight="1">
      <c r="A47" s="170" t="s">
        <v>93</v>
      </c>
      <c r="B47" s="2645" t="s">
        <v>94</v>
      </c>
      <c r="C47" s="2646"/>
      <c r="D47" s="2647"/>
    </row>
    <row r="48" spans="1:27" ht="15.95" customHeight="1">
      <c r="A48" s="170" t="s">
        <v>95</v>
      </c>
      <c r="B48" s="2645" t="s">
        <v>96</v>
      </c>
      <c r="C48" s="2646"/>
      <c r="D48" s="2647"/>
      <c r="G48" s="309"/>
    </row>
    <row r="49" spans="1:27" ht="15.95" customHeight="1">
      <c r="A49" s="171" t="s">
        <v>97</v>
      </c>
      <c r="B49" s="2645" t="s">
        <v>98</v>
      </c>
      <c r="C49" s="2646"/>
      <c r="D49" s="2647"/>
      <c r="K49" s="311"/>
    </row>
    <row r="50" spans="1:27" ht="15.95" customHeight="1" thickBot="1">
      <c r="A50" s="172" t="s">
        <v>99</v>
      </c>
      <c r="B50" s="2134" t="s">
        <v>100</v>
      </c>
      <c r="C50" s="2640"/>
      <c r="D50" s="2641"/>
      <c r="G50" s="28"/>
      <c r="H50" s="28"/>
      <c r="I50" s="28"/>
      <c r="J50" s="28"/>
      <c r="K50" s="28"/>
      <c r="L50" s="310"/>
      <c r="M50" s="28"/>
      <c r="N50" s="28"/>
      <c r="S50" s="29"/>
      <c r="T50" s="29"/>
      <c r="U50" s="29"/>
      <c r="V50" s="29"/>
      <c r="W50" s="29"/>
      <c r="X50" s="29"/>
      <c r="Y50" s="29"/>
      <c r="Z50" s="29"/>
      <c r="AA50" s="29"/>
    </row>
    <row r="51" spans="1:27"/>
    <row r="52" spans="1:27"/>
    <row r="53" spans="1:27"/>
    <row r="54" spans="1:27"/>
    <row r="55" spans="1:27"/>
  </sheetData>
  <protectedRanges>
    <protectedRange sqref="F13:F24 D22:E24 H14:I24 D13:E18" name="Aralık1"/>
    <protectedRange sqref="H29:H30" name="Aralık1_1"/>
    <protectedRange sqref="N29:N30" name="Aralık1_2"/>
    <protectedRange sqref="D19:E21" name="Aralık1_3"/>
  </protectedRanges>
  <mergeCells count="69">
    <mergeCell ref="A34:A43"/>
    <mergeCell ref="A13:A24"/>
    <mergeCell ref="B21:C21"/>
    <mergeCell ref="B7:C7"/>
    <mergeCell ref="B9:C9"/>
    <mergeCell ref="B12:C12"/>
    <mergeCell ref="B10:C10"/>
    <mergeCell ref="A29:A32"/>
    <mergeCell ref="B30:C30"/>
    <mergeCell ref="B32:C32"/>
    <mergeCell ref="B8:C8"/>
    <mergeCell ref="A11:E11"/>
    <mergeCell ref="A33:M33"/>
    <mergeCell ref="F27:G27"/>
    <mergeCell ref="D27:E27"/>
    <mergeCell ref="H27:H28"/>
    <mergeCell ref="A1:R1"/>
    <mergeCell ref="B24:C24"/>
    <mergeCell ref="B13:C13"/>
    <mergeCell ref="B18:C18"/>
    <mergeCell ref="P2:R2"/>
    <mergeCell ref="B22:C22"/>
    <mergeCell ref="A2:A10"/>
    <mergeCell ref="B6:C6"/>
    <mergeCell ref="D2:F2"/>
    <mergeCell ref="G12:H12"/>
    <mergeCell ref="G2:I2"/>
    <mergeCell ref="B2:C4"/>
    <mergeCell ref="B5:C5"/>
    <mergeCell ref="B16:C16"/>
    <mergeCell ref="B23:C23"/>
    <mergeCell ref="B31:C31"/>
    <mergeCell ref="B29:C29"/>
    <mergeCell ref="M2:O2"/>
    <mergeCell ref="J27:K27"/>
    <mergeCell ref="G11:J11"/>
    <mergeCell ref="G19:H19"/>
    <mergeCell ref="J26:O26"/>
    <mergeCell ref="I27:I28"/>
    <mergeCell ref="L27:M27"/>
    <mergeCell ref="N27:N28"/>
    <mergeCell ref="J2:L2"/>
    <mergeCell ref="D26:I26"/>
    <mergeCell ref="A25:O25"/>
    <mergeCell ref="A26:A28"/>
    <mergeCell ref="B26:C28"/>
    <mergeCell ref="B50:D50"/>
    <mergeCell ref="A45:D45"/>
    <mergeCell ref="B46:D46"/>
    <mergeCell ref="B47:D47"/>
    <mergeCell ref="B48:D48"/>
    <mergeCell ref="B49:D49"/>
    <mergeCell ref="O27:O28"/>
    <mergeCell ref="B14:C14"/>
    <mergeCell ref="B15:C15"/>
    <mergeCell ref="B17:C17"/>
    <mergeCell ref="B20:C20"/>
    <mergeCell ref="G13:G18"/>
    <mergeCell ref="B19:C19"/>
    <mergeCell ref="J34:O34"/>
    <mergeCell ref="B42:B43"/>
    <mergeCell ref="B40:C40"/>
    <mergeCell ref="B41:C41"/>
    <mergeCell ref="B34:C35"/>
    <mergeCell ref="B36:C36"/>
    <mergeCell ref="B37:C37"/>
    <mergeCell ref="B38:C38"/>
    <mergeCell ref="B39:C39"/>
    <mergeCell ref="D34:I34"/>
  </mergeCells>
  <phoneticPr fontId="22" type="noConversion"/>
  <dataValidations count="4">
    <dataValidation type="custom" allowBlank="1" showInputMessage="1" showErrorMessage="1" errorTitle="LÜTFEN DÜZELTİN" error="BİTEN ÜNİTE SAYISI BİTEN İÇME SUYU SAYISINDAN AZ OLAMAZ" sqref="N32">
      <formula1>F5&lt;=N32</formula1>
    </dataValidation>
    <dataValidation type="custom" allowBlank="1" showInputMessage="1" showErrorMessage="1" errorTitle="LÜTFEN DÜZELTİN" error="PLANLANAN İÇME SUYU İŞ SAYISI, İÇME SUYU HİZMETİ GÖTÜRÜLECEK ÜNİTE SAYISINDAN AZ OLAMAZ " sqref="H32">
      <formula1>D10&lt;=H32</formula1>
    </dataValidation>
    <dataValidation type="custom" allowBlank="1" showInputMessage="1" showErrorMessage="1" errorTitle="LÜTFEN DÜZELTİN" error="BİTEN ÜNİTE SAYISI BİTEN İÇME SUYU SAYISINDAN AZ OLAMAZ" sqref="F5 I5">
      <formula1>F5&lt;=N32</formula1>
    </dataValidation>
    <dataValidation type="custom" allowBlank="1" showInputMessage="1" showErrorMessage="1" errorTitle="LÜTFEN DÜZETİN" error="PLANLANAN İÇME SUYU İŞ SAYISI, İÇME SUYU HİZMETİ GÖTÜRÜLECEK ÜNİTE SAYISINDAN AZ OLAMAZ " sqref="D10 G10">
      <formula1>D10&lt;I5=H32</formula1>
    </dataValidation>
  </dataValidations>
  <hyperlinks>
    <hyperlink ref="B50" r:id="rId1"/>
  </hyperlinks>
  <printOptions horizontalCentered="1"/>
  <pageMargins left="0.51181102362204722" right="0.31496062992125984" top="0.59055118110236227" bottom="0" header="0.27559055118110237" footer="0.19685039370078741"/>
  <pageSetup paperSize="9" scale="56" orientation="landscape" r:id="rId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5:AE29"/>
  <sheetViews>
    <sheetView showZeros="0" zoomScale="85" workbookViewId="0">
      <selection activeCell="G12" sqref="G12"/>
    </sheetView>
  </sheetViews>
  <sheetFormatPr defaultRowHeight="12.75"/>
  <cols>
    <col min="1" max="1" width="18.140625" style="29" customWidth="1"/>
    <col min="2" max="2" width="6.28515625" style="29" customWidth="1"/>
    <col min="3" max="3" width="26.28515625" style="28" customWidth="1"/>
    <col min="4" max="4" width="18.85546875" style="28" customWidth="1"/>
    <col min="5" max="5" width="19.42578125" style="31" customWidth="1"/>
    <col min="6" max="6" width="20.7109375" style="31" customWidth="1"/>
    <col min="7" max="7" width="15.5703125" style="31" customWidth="1"/>
    <col min="8" max="8" width="19.7109375" style="31" customWidth="1"/>
    <col min="9" max="9" width="20.7109375" style="31" customWidth="1"/>
    <col min="10" max="10" width="16.28515625" style="31" customWidth="1"/>
    <col min="11" max="11" width="13" style="31" customWidth="1"/>
    <col min="12" max="12" width="18.28515625" style="31" hidden="1" customWidth="1"/>
    <col min="13" max="13" width="17" style="31" customWidth="1"/>
    <col min="14" max="14" width="12.28515625" style="31" customWidth="1"/>
    <col min="15" max="15" width="12.140625" style="31" customWidth="1"/>
    <col min="16" max="16" width="13.5703125" style="28" customWidth="1"/>
    <col min="17" max="17" width="12" style="28" customWidth="1"/>
    <col min="18" max="18" width="14" style="28" customWidth="1"/>
    <col min="19" max="19" width="20.42578125" style="28" customWidth="1"/>
    <col min="20" max="20" width="14.28515625" style="28" customWidth="1"/>
    <col min="21" max="28" width="9.140625" style="28"/>
    <col min="29" max="16384" width="9.140625" style="29"/>
  </cols>
  <sheetData>
    <row r="5" spans="1:29" ht="18" customHeight="1"/>
    <row r="6" spans="1:29" s="40" customFormat="1" ht="17.25" customHeight="1">
      <c r="A6" s="29"/>
      <c r="B6" s="29"/>
      <c r="C6" s="28"/>
      <c r="D6" s="28"/>
      <c r="E6" s="31"/>
      <c r="F6" s="31"/>
      <c r="G6" s="31"/>
      <c r="H6" s="31"/>
      <c r="I6" s="31"/>
      <c r="J6" s="31"/>
      <c r="K6" s="37"/>
      <c r="L6" s="38"/>
      <c r="M6" s="37"/>
      <c r="N6" s="37"/>
      <c r="O6" s="37"/>
      <c r="P6" s="38"/>
      <c r="Q6" s="39"/>
      <c r="R6" s="39"/>
      <c r="S6" s="39"/>
      <c r="T6" s="39"/>
      <c r="U6" s="39"/>
      <c r="V6" s="39"/>
      <c r="W6" s="39"/>
      <c r="X6" s="39"/>
      <c r="Y6" s="39"/>
      <c r="Z6" s="39"/>
      <c r="AA6" s="39"/>
      <c r="AB6" s="39"/>
      <c r="AC6" s="39"/>
    </row>
    <row r="7" spans="1:29" s="40" customFormat="1" ht="19.5" customHeight="1">
      <c r="A7" s="2166" t="s">
        <v>1932</v>
      </c>
      <c r="B7" s="2166"/>
      <c r="C7" s="2166"/>
      <c r="D7" s="2166"/>
      <c r="E7" s="2166"/>
      <c r="F7" s="2166"/>
      <c r="G7" s="2166"/>
      <c r="H7" s="2166"/>
      <c r="I7" s="2166"/>
      <c r="J7" s="2166"/>
      <c r="K7" s="37"/>
      <c r="L7" s="38"/>
      <c r="M7" s="37"/>
      <c r="N7" s="37"/>
      <c r="O7" s="37"/>
      <c r="P7" s="38"/>
      <c r="Q7" s="39"/>
      <c r="R7" s="39"/>
      <c r="S7" s="39"/>
      <c r="T7" s="39"/>
      <c r="U7" s="39"/>
      <c r="V7" s="39"/>
      <c r="W7" s="39"/>
      <c r="X7" s="39"/>
      <c r="Y7" s="39"/>
      <c r="Z7" s="39"/>
      <c r="AA7" s="39"/>
      <c r="AB7" s="39"/>
      <c r="AC7" s="39"/>
    </row>
    <row r="8" spans="1:29" ht="18" customHeight="1" thickBot="1">
      <c r="A8" s="2724" t="s">
        <v>1933</v>
      </c>
      <c r="B8" s="2724"/>
      <c r="C8" s="2724"/>
      <c r="D8" s="2724"/>
      <c r="E8" s="2724"/>
      <c r="F8" s="2724"/>
      <c r="G8" s="2724"/>
      <c r="H8" s="2724"/>
      <c r="I8" s="2724"/>
      <c r="J8" s="2724"/>
      <c r="K8" s="166"/>
      <c r="M8" s="41"/>
      <c r="N8" s="41"/>
      <c r="O8" s="41"/>
      <c r="P8" s="41"/>
      <c r="Q8" s="41"/>
      <c r="R8" s="41"/>
      <c r="S8" s="41"/>
      <c r="T8" s="41"/>
    </row>
    <row r="9" spans="1:29" ht="51.75" customHeight="1">
      <c r="A9" s="2727" t="s">
        <v>1934</v>
      </c>
      <c r="B9" s="2725" t="s">
        <v>33</v>
      </c>
      <c r="C9" s="2726"/>
      <c r="D9" s="45" t="s">
        <v>104</v>
      </c>
      <c r="E9" s="46" t="s">
        <v>105</v>
      </c>
      <c r="F9" s="47" t="s">
        <v>106</v>
      </c>
      <c r="G9" s="192" t="s">
        <v>107</v>
      </c>
      <c r="H9" s="55" t="s">
        <v>108</v>
      </c>
      <c r="I9" s="315" t="s">
        <v>109</v>
      </c>
      <c r="J9" s="313" t="s">
        <v>110</v>
      </c>
      <c r="K9" s="166"/>
      <c r="L9" s="41"/>
      <c r="M9" s="41"/>
      <c r="N9" s="41"/>
      <c r="O9" s="41"/>
      <c r="P9" s="41"/>
      <c r="Q9" s="41"/>
      <c r="R9" s="41"/>
      <c r="S9" s="41"/>
      <c r="T9" s="41"/>
    </row>
    <row r="10" spans="1:29" ht="45" customHeight="1" thickBot="1">
      <c r="A10" s="2168"/>
      <c r="B10" s="2172"/>
      <c r="C10" s="2173"/>
      <c r="D10" s="56" t="s">
        <v>11</v>
      </c>
      <c r="E10" s="57" t="s">
        <v>12</v>
      </c>
      <c r="F10" s="193" t="s">
        <v>13</v>
      </c>
      <c r="G10" s="194" t="s">
        <v>14</v>
      </c>
      <c r="H10" s="195" t="s">
        <v>111</v>
      </c>
      <c r="I10" s="316" t="s">
        <v>16</v>
      </c>
      <c r="J10" s="314" t="s">
        <v>112</v>
      </c>
      <c r="L10" s="41"/>
      <c r="M10" s="41"/>
      <c r="N10" s="41"/>
      <c r="O10" s="41"/>
      <c r="P10" s="41"/>
      <c r="Q10" s="41"/>
      <c r="R10" s="41"/>
      <c r="S10" s="41"/>
      <c r="T10" s="41"/>
    </row>
    <row r="11" spans="1:29" ht="30" customHeight="1">
      <c r="A11" s="2168"/>
      <c r="B11" s="2174" t="s">
        <v>113</v>
      </c>
      <c r="C11" s="2175"/>
      <c r="D11" s="799">
        <v>1891687</v>
      </c>
      <c r="E11" s="800">
        <f>'2013 İÇMESUYU'!I187-G11</f>
        <v>3908914.1280597132</v>
      </c>
      <c r="F11" s="801">
        <v>3908914.1280597132</v>
      </c>
      <c r="G11" s="807">
        <f>104127.22*D11/(D$11+D$12)</f>
        <v>21991.681940287912</v>
      </c>
      <c r="H11" s="802">
        <f>'2013 İÇMESUYU'!J187</f>
        <v>3930905.810000001</v>
      </c>
      <c r="I11" s="803">
        <f>'2013 İÇMESUYU'!K187</f>
        <v>3930905.810000001</v>
      </c>
      <c r="J11" s="1075">
        <f>E11+G11-I11</f>
        <v>0</v>
      </c>
      <c r="L11" s="41"/>
      <c r="M11" s="41"/>
      <c r="N11" s="41"/>
      <c r="O11" s="41"/>
      <c r="P11" s="41"/>
      <c r="Q11" s="41"/>
      <c r="R11" s="41"/>
      <c r="S11" s="41"/>
      <c r="T11" s="41"/>
    </row>
    <row r="12" spans="1:29" ht="30" customHeight="1">
      <c r="A12" s="2168"/>
      <c r="B12" s="2145" t="s">
        <v>4</v>
      </c>
      <c r="C12" s="2176"/>
      <c r="D12" s="804">
        <v>7065159</v>
      </c>
      <c r="E12" s="805">
        <f>'2013 YOL'!K245-G12</f>
        <v>9923489.7919402886</v>
      </c>
      <c r="F12" s="806">
        <v>9923489.7919402886</v>
      </c>
      <c r="G12" s="807">
        <f>104127.22*D12/(D$11+D$12)</f>
        <v>82135.538059712082</v>
      </c>
      <c r="H12" s="808">
        <f>'2013 YOL'!L245</f>
        <v>10002625.33</v>
      </c>
      <c r="I12" s="809">
        <f>'2013 YOL'!M245</f>
        <v>9952625.3300000001</v>
      </c>
      <c r="J12" s="1076">
        <f t="shared" ref="J12:J27" si="0">E12+G12-I12</f>
        <v>53000</v>
      </c>
      <c r="L12" s="41"/>
      <c r="M12" s="41"/>
      <c r="N12" s="41"/>
      <c r="O12" s="41"/>
      <c r="P12" s="41"/>
      <c r="Q12" s="41"/>
      <c r="R12" s="41"/>
      <c r="S12" s="41"/>
      <c r="T12" s="41"/>
    </row>
    <row r="13" spans="1:29" ht="30" customHeight="1">
      <c r="A13" s="2168"/>
      <c r="B13" s="2145" t="s">
        <v>5</v>
      </c>
      <c r="C13" s="2176"/>
      <c r="D13" s="810">
        <v>70000</v>
      </c>
      <c r="E13" s="805">
        <v>70000</v>
      </c>
      <c r="F13" s="806">
        <f>D13</f>
        <v>70000</v>
      </c>
      <c r="G13" s="807"/>
      <c r="H13" s="808">
        <v>70000</v>
      </c>
      <c r="I13" s="809">
        <f>'2013 SULAMA '!K8</f>
        <v>70000</v>
      </c>
      <c r="J13" s="1076">
        <f t="shared" si="0"/>
        <v>0</v>
      </c>
      <c r="L13" s="41"/>
      <c r="M13" s="41"/>
      <c r="N13" s="41"/>
      <c r="O13" s="41"/>
      <c r="P13" s="41"/>
      <c r="Q13" s="41"/>
      <c r="R13" s="41"/>
      <c r="S13" s="41"/>
      <c r="T13" s="41"/>
    </row>
    <row r="14" spans="1:29" ht="30" customHeight="1">
      <c r="A14" s="2168"/>
      <c r="B14" s="2145" t="s">
        <v>6</v>
      </c>
      <c r="C14" s="2176"/>
      <c r="D14" s="810"/>
      <c r="E14" s="805"/>
      <c r="F14" s="806"/>
      <c r="G14" s="807"/>
      <c r="H14" s="808"/>
      <c r="I14" s="809"/>
      <c r="J14" s="1076">
        <f t="shared" si="0"/>
        <v>0</v>
      </c>
      <c r="L14" s="41"/>
      <c r="M14" s="41"/>
      <c r="N14" s="41"/>
      <c r="O14" s="41"/>
      <c r="P14" s="41"/>
      <c r="Q14" s="41"/>
      <c r="R14" s="41"/>
      <c r="S14" s="41"/>
      <c r="T14" s="41"/>
    </row>
    <row r="15" spans="1:29" ht="30" customHeight="1">
      <c r="A15" s="2168"/>
      <c r="B15" s="2145" t="s">
        <v>114</v>
      </c>
      <c r="C15" s="2146"/>
      <c r="D15" s="810"/>
      <c r="E15" s="805"/>
      <c r="F15" s="806"/>
      <c r="G15" s="807"/>
      <c r="H15" s="808"/>
      <c r="I15" s="809"/>
      <c r="J15" s="1076">
        <f t="shared" si="0"/>
        <v>0</v>
      </c>
      <c r="L15" s="41"/>
      <c r="M15" s="41"/>
      <c r="N15" s="41"/>
      <c r="O15" s="41"/>
      <c r="P15" s="41"/>
      <c r="Q15" s="41"/>
      <c r="R15" s="41"/>
      <c r="S15" s="41"/>
      <c r="T15" s="41"/>
    </row>
    <row r="16" spans="1:29" ht="30" customHeight="1" thickBot="1">
      <c r="A16" s="2168"/>
      <c r="B16" s="2161" t="s">
        <v>115</v>
      </c>
      <c r="C16" s="2162"/>
      <c r="D16" s="811"/>
      <c r="E16" s="812"/>
      <c r="F16" s="813"/>
      <c r="G16" s="814"/>
      <c r="H16" s="815"/>
      <c r="I16" s="816"/>
      <c r="J16" s="1077">
        <f t="shared" si="0"/>
        <v>0</v>
      </c>
      <c r="L16" s="41"/>
      <c r="M16" s="41"/>
      <c r="N16" s="41"/>
      <c r="O16" s="41"/>
      <c r="P16" s="41"/>
      <c r="Q16" s="41"/>
      <c r="R16" s="41"/>
      <c r="S16" s="41"/>
      <c r="T16" s="41"/>
    </row>
    <row r="17" spans="1:31" ht="30" customHeight="1">
      <c r="A17" s="2168"/>
      <c r="B17" s="2151" t="s">
        <v>116</v>
      </c>
      <c r="C17" s="196" t="s">
        <v>117</v>
      </c>
      <c r="D17" s="817">
        <v>163454</v>
      </c>
      <c r="E17" s="818">
        <v>197584</v>
      </c>
      <c r="F17" s="819">
        <v>197584</v>
      </c>
      <c r="G17" s="820"/>
      <c r="H17" s="821">
        <v>197584</v>
      </c>
      <c r="I17" s="822">
        <v>197584</v>
      </c>
      <c r="J17" s="1194">
        <f t="shared" si="0"/>
        <v>0</v>
      </c>
      <c r="L17" s="41"/>
      <c r="M17" s="41"/>
      <c r="N17" s="41"/>
      <c r="O17" s="41"/>
      <c r="P17" s="41"/>
      <c r="Q17" s="41"/>
      <c r="R17" s="41"/>
      <c r="S17" s="41"/>
      <c r="T17" s="41"/>
    </row>
    <row r="18" spans="1:31" ht="30" customHeight="1">
      <c r="A18" s="2168"/>
      <c r="B18" s="2151"/>
      <c r="C18" s="197" t="s">
        <v>118</v>
      </c>
      <c r="D18" s="810"/>
      <c r="E18" s="805"/>
      <c r="F18" s="806">
        <f>D18</f>
        <v>0</v>
      </c>
      <c r="G18" s="807"/>
      <c r="H18" s="808"/>
      <c r="I18" s="809"/>
      <c r="J18" s="1195">
        <f t="shared" si="0"/>
        <v>0</v>
      </c>
      <c r="L18" s="41">
        <v>0</v>
      </c>
      <c r="M18" s="41"/>
      <c r="N18" s="41"/>
      <c r="O18" s="41"/>
      <c r="P18" s="41"/>
      <c r="Q18" s="41"/>
      <c r="R18" s="41"/>
      <c r="S18" s="41"/>
      <c r="T18" s="41"/>
    </row>
    <row r="19" spans="1:31" ht="30" customHeight="1">
      <c r="A19" s="2168"/>
      <c r="B19" s="2151"/>
      <c r="C19" s="48" t="s">
        <v>119</v>
      </c>
      <c r="D19" s="810">
        <v>1600000</v>
      </c>
      <c r="E19" s="805">
        <v>1785000</v>
      </c>
      <c r="F19" s="806">
        <v>1785000</v>
      </c>
      <c r="G19" s="807"/>
      <c r="H19" s="808">
        <v>1785000</v>
      </c>
      <c r="I19" s="809">
        <v>1785000</v>
      </c>
      <c r="J19" s="1195">
        <f t="shared" si="0"/>
        <v>0</v>
      </c>
      <c r="K19" s="1028"/>
      <c r="L19" s="1027"/>
      <c r="M19" s="1027"/>
      <c r="N19" s="41"/>
      <c r="O19" s="41"/>
      <c r="P19" s="41"/>
      <c r="Q19" s="41"/>
      <c r="R19" s="41"/>
      <c r="S19" s="41"/>
      <c r="T19" s="41"/>
    </row>
    <row r="20" spans="1:31" ht="30" customHeight="1">
      <c r="A20" s="2168"/>
      <c r="B20" s="2151"/>
      <c r="C20" s="48" t="s">
        <v>120</v>
      </c>
      <c r="D20" s="810">
        <v>1250000</v>
      </c>
      <c r="E20" s="805">
        <v>2678700</v>
      </c>
      <c r="F20" s="806">
        <v>2678700</v>
      </c>
      <c r="G20" s="807"/>
      <c r="H20" s="808">
        <v>2678700</v>
      </c>
      <c r="I20" s="809">
        <v>2678700</v>
      </c>
      <c r="J20" s="1195">
        <f t="shared" si="0"/>
        <v>0</v>
      </c>
      <c r="K20" s="1029"/>
      <c r="L20" s="1027"/>
      <c r="M20" s="1027"/>
      <c r="N20" s="41"/>
      <c r="O20" s="41"/>
      <c r="P20" s="41"/>
      <c r="Q20" s="41"/>
      <c r="R20" s="41"/>
      <c r="S20" s="41"/>
      <c r="T20" s="41"/>
    </row>
    <row r="21" spans="1:31" s="28" customFormat="1" ht="30" customHeight="1">
      <c r="A21" s="2168"/>
      <c r="B21" s="2151"/>
      <c r="C21" s="48" t="s">
        <v>121</v>
      </c>
      <c r="D21" s="810"/>
      <c r="E21" s="805">
        <v>37112.080000000002</v>
      </c>
      <c r="F21" s="806">
        <v>37112.080000000002</v>
      </c>
      <c r="G21" s="807"/>
      <c r="H21" s="808">
        <v>37112.080000000002</v>
      </c>
      <c r="I21" s="809">
        <v>37112.080000000002</v>
      </c>
      <c r="J21" s="1195">
        <f t="shared" si="0"/>
        <v>0</v>
      </c>
      <c r="K21" s="1029"/>
      <c r="L21" s="1027"/>
      <c r="M21" s="1027"/>
      <c r="N21" s="41"/>
      <c r="O21" s="41"/>
      <c r="P21" s="41"/>
      <c r="Q21" s="41"/>
      <c r="R21" s="41"/>
      <c r="S21" s="41"/>
      <c r="T21" s="41"/>
      <c r="AC21" s="29"/>
      <c r="AD21" s="29"/>
      <c r="AE21" s="29"/>
    </row>
    <row r="22" spans="1:31" s="28" customFormat="1" ht="30" customHeight="1">
      <c r="A22" s="2168"/>
      <c r="B22" s="2151"/>
      <c r="C22" s="48" t="s">
        <v>122</v>
      </c>
      <c r="D22" s="810">
        <v>138700</v>
      </c>
      <c r="E22" s="805"/>
      <c r="F22" s="806"/>
      <c r="G22" s="807"/>
      <c r="H22" s="808"/>
      <c r="I22" s="809"/>
      <c r="J22" s="1195">
        <f t="shared" si="0"/>
        <v>0</v>
      </c>
      <c r="K22" s="31"/>
      <c r="L22" s="305"/>
      <c r="M22" s="41"/>
      <c r="N22" s="41"/>
      <c r="O22" s="41"/>
      <c r="P22" s="41"/>
      <c r="Q22" s="41"/>
      <c r="R22" s="41"/>
      <c r="S22" s="41"/>
      <c r="T22" s="41"/>
      <c r="AC22" s="29"/>
      <c r="AD22" s="29"/>
      <c r="AE22" s="29"/>
    </row>
    <row r="23" spans="1:31" s="28" customFormat="1" ht="30" customHeight="1">
      <c r="A23" s="2168"/>
      <c r="B23" s="2151"/>
      <c r="C23" s="48" t="s">
        <v>123</v>
      </c>
      <c r="D23" s="810"/>
      <c r="E23" s="805"/>
      <c r="F23" s="806">
        <f>D23</f>
        <v>0</v>
      </c>
      <c r="G23" s="807"/>
      <c r="H23" s="808"/>
      <c r="I23" s="809"/>
      <c r="J23" s="1195">
        <f t="shared" si="0"/>
        <v>0</v>
      </c>
      <c r="K23" s="31"/>
      <c r="L23" s="305"/>
      <c r="M23" s="41"/>
      <c r="N23" s="41"/>
      <c r="O23" s="41"/>
      <c r="P23" s="41"/>
      <c r="Q23" s="41"/>
      <c r="R23" s="41"/>
      <c r="S23" s="41"/>
      <c r="T23" s="41"/>
      <c r="AC23" s="29"/>
      <c r="AD23" s="29"/>
      <c r="AE23" s="29"/>
    </row>
    <row r="24" spans="1:31" s="28" customFormat="1" ht="30" customHeight="1">
      <c r="A24" s="2168"/>
      <c r="B24" s="2151"/>
      <c r="C24" s="48" t="s">
        <v>124</v>
      </c>
      <c r="D24" s="804">
        <v>800000</v>
      </c>
      <c r="E24" s="805">
        <v>1230000</v>
      </c>
      <c r="F24" s="806">
        <v>1230000</v>
      </c>
      <c r="G24" s="807"/>
      <c r="H24" s="808">
        <v>1230000</v>
      </c>
      <c r="I24" s="809">
        <v>1230000</v>
      </c>
      <c r="J24" s="1076">
        <f t="shared" si="0"/>
        <v>0</v>
      </c>
      <c r="K24" s="31"/>
      <c r="L24" s="306"/>
      <c r="M24" s="41"/>
      <c r="N24" s="41"/>
      <c r="O24" s="41"/>
      <c r="P24" s="41"/>
      <c r="Q24" s="41"/>
      <c r="R24" s="41"/>
      <c r="S24" s="41"/>
      <c r="T24" s="41"/>
      <c r="AC24" s="29"/>
      <c r="AD24" s="29"/>
      <c r="AE24" s="29"/>
    </row>
    <row r="25" spans="1:31" s="28" customFormat="1" ht="30" customHeight="1">
      <c r="A25" s="2168"/>
      <c r="B25" s="2151"/>
      <c r="C25" s="48" t="s">
        <v>125</v>
      </c>
      <c r="D25" s="804">
        <v>150000</v>
      </c>
      <c r="E25" s="805">
        <v>169200</v>
      </c>
      <c r="F25" s="806">
        <v>169200</v>
      </c>
      <c r="G25" s="807"/>
      <c r="H25" s="808">
        <v>169200</v>
      </c>
      <c r="I25" s="809">
        <v>169200</v>
      </c>
      <c r="J25" s="1076">
        <f t="shared" si="0"/>
        <v>0</v>
      </c>
      <c r="K25" s="31"/>
      <c r="L25" s="31"/>
      <c r="M25" s="31"/>
      <c r="N25" s="31"/>
      <c r="O25" s="31"/>
      <c r="AC25" s="29"/>
      <c r="AD25" s="29"/>
      <c r="AE25" s="29"/>
    </row>
    <row r="26" spans="1:31" ht="30" customHeight="1">
      <c r="A26" s="2168"/>
      <c r="B26" s="2151"/>
      <c r="C26" s="48" t="s">
        <v>126</v>
      </c>
      <c r="D26" s="804"/>
      <c r="E26" s="805"/>
      <c r="F26" s="806"/>
      <c r="G26" s="807"/>
      <c r="H26" s="808"/>
      <c r="I26" s="809"/>
      <c r="J26" s="1076">
        <f t="shared" si="0"/>
        <v>0</v>
      </c>
      <c r="K26" s="28"/>
      <c r="L26" s="28"/>
      <c r="M26" s="28"/>
      <c r="N26" s="28"/>
      <c r="O26" s="28"/>
      <c r="U26" s="29"/>
      <c r="V26" s="29"/>
      <c r="W26" s="29"/>
      <c r="X26" s="29"/>
      <c r="Y26" s="29"/>
      <c r="Z26" s="29"/>
      <c r="AA26" s="29"/>
      <c r="AB26" s="29"/>
    </row>
    <row r="27" spans="1:31" ht="30" customHeight="1" thickBot="1">
      <c r="A27" s="2169"/>
      <c r="B27" s="2152"/>
      <c r="C27" s="49" t="s">
        <v>127</v>
      </c>
      <c r="D27" s="804"/>
      <c r="E27" s="805"/>
      <c r="F27" s="806"/>
      <c r="G27" s="807"/>
      <c r="H27" s="808"/>
      <c r="I27" s="809"/>
      <c r="J27" s="1076">
        <f t="shared" si="0"/>
        <v>0</v>
      </c>
    </row>
    <row r="28" spans="1:31" ht="43.5" customHeight="1" thickBot="1">
      <c r="A28" s="2153" t="s">
        <v>10</v>
      </c>
      <c r="B28" s="2154"/>
      <c r="C28" s="2155"/>
      <c r="D28" s="823">
        <f t="shared" ref="D28:J28" si="1">SUM(D11:D27)</f>
        <v>13129000</v>
      </c>
      <c r="E28" s="824">
        <f t="shared" si="1"/>
        <v>20000000</v>
      </c>
      <c r="F28" s="824">
        <f>SUM(F11:F27)</f>
        <v>20000000</v>
      </c>
      <c r="G28" s="1079">
        <f t="shared" si="1"/>
        <v>104127.22</v>
      </c>
      <c r="H28" s="824">
        <f t="shared" si="1"/>
        <v>20101127.219999999</v>
      </c>
      <c r="I28" s="825">
        <f t="shared" si="1"/>
        <v>20051127.219999999</v>
      </c>
      <c r="J28" s="1078">
        <f t="shared" si="1"/>
        <v>53000</v>
      </c>
    </row>
    <row r="29" spans="1:31">
      <c r="C29" s="29"/>
      <c r="E29" s="28"/>
      <c r="J29" s="28"/>
    </row>
  </sheetData>
  <protectedRanges>
    <protectedRange sqref="J11:J27 H11:H27 E11:E24" name="Aralık1_2"/>
    <protectedRange sqref="E25:E27" name="Aralık1_3_2"/>
    <protectedRange sqref="D11:D24" name="Aralık1_1_1"/>
    <protectedRange sqref="D25:D27" name="Aralık1_3_1_1"/>
  </protectedRanges>
  <mergeCells count="12">
    <mergeCell ref="A7:J7"/>
    <mergeCell ref="B17:B27"/>
    <mergeCell ref="B13:C13"/>
    <mergeCell ref="B14:C14"/>
    <mergeCell ref="A9:A27"/>
    <mergeCell ref="B16:C16"/>
    <mergeCell ref="B15:C15"/>
    <mergeCell ref="A28:C28"/>
    <mergeCell ref="A8:J8"/>
    <mergeCell ref="B9:C10"/>
    <mergeCell ref="B11:C11"/>
    <mergeCell ref="B12:C12"/>
  </mergeCells>
  <phoneticPr fontId="22" type="noConversion"/>
  <pageMargins left="0.31496062992125984" right="0.11811023622047245" top="0.94488188976377963" bottom="0.35433070866141736" header="0.78740157480314965" footer="0"/>
  <pageSetup paperSize="9" scale="55" orientation="portrait" r:id="rId1"/>
  <headerFooter alignWithMargins="0">
    <oddHeader>&amp;C&amp;"Arial Tur,Kalın"&amp;12T.C
İÇİŞLERİ BAKANLIĞI
Mahalli İdareler Genel Müdürlüğü</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442"/>
  <sheetViews>
    <sheetView topLeftCell="E1" zoomScale="50" zoomScaleNormal="50" workbookViewId="0">
      <pane ySplit="4" topLeftCell="A236" activePane="bottomLeft" state="frozen"/>
      <selection activeCell="I7" sqref="I7:I13"/>
      <selection pane="bottomLeft" activeCell="Y274" sqref="Y274"/>
    </sheetView>
  </sheetViews>
  <sheetFormatPr defaultColWidth="0" defaultRowHeight="12.75"/>
  <cols>
    <col min="1" max="1" width="5.140625" style="75" customWidth="1"/>
    <col min="2" max="2" width="13.7109375" customWidth="1"/>
    <col min="3" max="3" width="16" style="75" customWidth="1"/>
    <col min="4" max="4" width="5.28515625" customWidth="1"/>
    <col min="5" max="5" width="29.7109375" style="76" customWidth="1"/>
    <col min="6" max="6" width="31.7109375" style="76" customWidth="1"/>
    <col min="7" max="7" width="10.140625" customWidth="1"/>
    <col min="8" max="8" width="25.28515625" style="75" customWidth="1"/>
    <col min="9" max="9" width="27.140625" style="75" customWidth="1"/>
    <col min="10" max="10" width="17.42578125" customWidth="1"/>
    <col min="11" max="11" width="13.85546875" style="162" customWidth="1"/>
    <col min="12" max="13" width="14.7109375" style="162" customWidth="1"/>
    <col min="14" max="14" width="14.140625" style="77" customWidth="1"/>
    <col min="15" max="15" width="6.5703125" customWidth="1"/>
    <col min="16" max="16" width="7.42578125" customWidth="1"/>
    <col min="17" max="17" width="7.28515625" style="75" customWidth="1"/>
    <col min="18" max="18" width="9.140625" style="75" customWidth="1"/>
    <col min="19" max="19" width="7.42578125" customWidth="1"/>
    <col min="20" max="20" width="8.7109375" customWidth="1"/>
    <col min="21" max="21" width="8.5703125" customWidth="1"/>
    <col min="22" max="22" width="9.42578125" customWidth="1"/>
    <col min="23" max="23" width="7.140625" customWidth="1"/>
    <col min="24" max="24" width="7.28515625" style="75" customWidth="1"/>
    <col min="25" max="25" width="6.28515625" style="75" customWidth="1"/>
    <col min="26" max="26" width="6.140625" customWidth="1"/>
    <col min="27" max="27" width="6" customWidth="1"/>
    <col min="28" max="28" width="5.5703125" customWidth="1"/>
    <col min="29" max="29" width="6.28515625" customWidth="1"/>
    <col min="30" max="31" width="5.42578125" customWidth="1"/>
    <col min="32" max="32" width="6.28515625" customWidth="1"/>
    <col min="33" max="33" width="25" customWidth="1"/>
    <col min="34" max="34" width="3.28515625" customWidth="1"/>
  </cols>
  <sheetData>
    <row r="1" spans="1:33" ht="18">
      <c r="A1" s="2177" t="s">
        <v>137</v>
      </c>
      <c r="B1" s="2177"/>
      <c r="C1" s="2177"/>
      <c r="D1" s="2177"/>
      <c r="E1" s="2177"/>
      <c r="F1" s="2177"/>
      <c r="G1" s="2178"/>
      <c r="H1" s="2177"/>
      <c r="I1" s="2177"/>
      <c r="J1" s="2177"/>
      <c r="K1" s="2177"/>
      <c r="L1" s="2177"/>
      <c r="M1" s="2177"/>
      <c r="N1" s="2177"/>
      <c r="O1" s="2177"/>
      <c r="P1" s="2177"/>
      <c r="Q1" s="2177"/>
      <c r="R1" s="2177"/>
      <c r="S1" s="2177"/>
      <c r="T1" s="2177"/>
      <c r="U1" s="2177"/>
      <c r="V1" s="2177"/>
      <c r="W1" s="2177"/>
      <c r="X1" s="2177"/>
      <c r="Y1" s="2177"/>
      <c r="Z1" s="2177"/>
      <c r="AA1" s="2177"/>
      <c r="AB1" s="2177"/>
      <c r="AC1" s="2177"/>
      <c r="AD1" s="2177"/>
      <c r="AE1" s="2177"/>
      <c r="AF1" s="2177"/>
      <c r="AG1" s="2177"/>
    </row>
    <row r="2" spans="1:33" ht="18.75" thickBot="1">
      <c r="A2" s="403"/>
      <c r="B2" s="404"/>
      <c r="C2" s="405"/>
      <c r="D2" s="406"/>
      <c r="E2" s="407"/>
      <c r="F2" s="2179"/>
      <c r="G2" s="2179"/>
      <c r="H2" s="2179"/>
      <c r="I2" s="2180" t="s">
        <v>138</v>
      </c>
      <c r="J2" s="2180"/>
      <c r="K2" s="2180"/>
      <c r="L2" s="2180"/>
      <c r="M2" s="2180"/>
      <c r="N2" s="2180"/>
      <c r="O2" s="2180"/>
      <c r="P2" s="2180"/>
      <c r="Q2" s="2180"/>
      <c r="R2" s="403"/>
      <c r="S2" s="408"/>
      <c r="T2" s="408"/>
      <c r="U2" s="409"/>
      <c r="V2" s="409"/>
      <c r="W2" s="409"/>
      <c r="X2" s="403"/>
      <c r="Y2" s="403"/>
      <c r="Z2" s="410"/>
      <c r="AA2" s="411"/>
      <c r="AB2" s="403"/>
      <c r="AC2" s="410"/>
      <c r="AD2" s="403"/>
      <c r="AE2" s="409"/>
      <c r="AF2" s="403"/>
      <c r="AG2" s="409"/>
    </row>
    <row r="3" spans="1:33" ht="38.25">
      <c r="A3" s="2181" t="s">
        <v>139</v>
      </c>
      <c r="B3" s="2183" t="s">
        <v>140</v>
      </c>
      <c r="C3" s="2183" t="s">
        <v>141</v>
      </c>
      <c r="D3" s="2185" t="s">
        <v>142</v>
      </c>
      <c r="E3" s="2187" t="s">
        <v>143</v>
      </c>
      <c r="F3" s="2187"/>
      <c r="G3" s="2188" t="s">
        <v>70</v>
      </c>
      <c r="H3" s="2187" t="s">
        <v>144</v>
      </c>
      <c r="I3" s="2187" t="s">
        <v>145</v>
      </c>
      <c r="J3" s="2191" t="s">
        <v>146</v>
      </c>
      <c r="K3" s="418" t="s">
        <v>147</v>
      </c>
      <c r="L3" s="419" t="s">
        <v>148</v>
      </c>
      <c r="M3" s="419" t="s">
        <v>149</v>
      </c>
      <c r="N3" s="420" t="s">
        <v>150</v>
      </c>
      <c r="O3" s="421" t="s">
        <v>151</v>
      </c>
      <c r="P3" s="1843" t="s">
        <v>152</v>
      </c>
      <c r="Q3" s="1843" t="s">
        <v>153</v>
      </c>
      <c r="R3" s="1843" t="s">
        <v>154</v>
      </c>
      <c r="S3" s="422" t="s">
        <v>155</v>
      </c>
      <c r="T3" s="423" t="s">
        <v>156</v>
      </c>
      <c r="U3" s="1843" t="s">
        <v>157</v>
      </c>
      <c r="V3" s="1843" t="s">
        <v>158</v>
      </c>
      <c r="W3" s="1843" t="s">
        <v>159</v>
      </c>
      <c r="X3" s="2193" t="s">
        <v>160</v>
      </c>
      <c r="Y3" s="2194"/>
      <c r="Z3" s="2195" t="s">
        <v>161</v>
      </c>
      <c r="AA3" s="2196"/>
      <c r="AB3" s="2197" t="s">
        <v>2</v>
      </c>
      <c r="AC3" s="2198"/>
      <c r="AD3" s="2198"/>
      <c r="AE3" s="2198"/>
      <c r="AF3" s="2198"/>
      <c r="AG3" s="2199"/>
    </row>
    <row r="4" spans="1:33" ht="48.75" customHeight="1" thickBot="1">
      <c r="A4" s="2182"/>
      <c r="B4" s="2184"/>
      <c r="C4" s="2184"/>
      <c r="D4" s="2186"/>
      <c r="E4" s="1842" t="s">
        <v>162</v>
      </c>
      <c r="F4" s="1842" t="s">
        <v>163</v>
      </c>
      <c r="G4" s="2189"/>
      <c r="H4" s="2190"/>
      <c r="I4" s="2190"/>
      <c r="J4" s="2192"/>
      <c r="K4" s="424" t="s">
        <v>164</v>
      </c>
      <c r="L4" s="425" t="s">
        <v>165</v>
      </c>
      <c r="M4" s="425" t="s">
        <v>165</v>
      </c>
      <c r="N4" s="426" t="s">
        <v>166</v>
      </c>
      <c r="O4" s="412" t="s">
        <v>167</v>
      </c>
      <c r="P4" s="413" t="s">
        <v>167</v>
      </c>
      <c r="Q4" s="413" t="s">
        <v>167</v>
      </c>
      <c r="R4" s="413" t="s">
        <v>167</v>
      </c>
      <c r="S4" s="575" t="s">
        <v>167</v>
      </c>
      <c r="T4" s="427" t="s">
        <v>168</v>
      </c>
      <c r="U4" s="413" t="s">
        <v>167</v>
      </c>
      <c r="V4" s="413" t="s">
        <v>167</v>
      </c>
      <c r="W4" s="427" t="s">
        <v>169</v>
      </c>
      <c r="X4" s="428" t="s">
        <v>170</v>
      </c>
      <c r="Y4" s="429" t="s">
        <v>171</v>
      </c>
      <c r="Z4" s="430" t="s">
        <v>172</v>
      </c>
      <c r="AA4" s="431" t="s">
        <v>173</v>
      </c>
      <c r="AB4" s="432" t="s">
        <v>174</v>
      </c>
      <c r="AC4" s="433" t="s">
        <v>175</v>
      </c>
      <c r="AD4" s="433" t="s">
        <v>176</v>
      </c>
      <c r="AE4" s="433" t="s">
        <v>177</v>
      </c>
      <c r="AF4" s="433" t="s">
        <v>178</v>
      </c>
      <c r="AG4" s="434" t="s">
        <v>179</v>
      </c>
    </row>
    <row r="5" spans="1:33" ht="17.25" customHeight="1" thickBot="1">
      <c r="A5" s="435"/>
      <c r="B5" s="436"/>
      <c r="C5" s="436"/>
      <c r="D5" s="437"/>
      <c r="E5" s="438"/>
      <c r="F5" s="438"/>
      <c r="G5" s="414"/>
      <c r="H5" s="438"/>
      <c r="I5" s="438"/>
      <c r="J5" s="439"/>
      <c r="K5" s="440"/>
      <c r="L5" s="440"/>
      <c r="M5" s="441"/>
      <c r="N5" s="442"/>
      <c r="O5" s="415"/>
      <c r="P5" s="416"/>
      <c r="Q5" s="416"/>
      <c r="R5" s="416"/>
      <c r="S5" s="416"/>
      <c r="T5" s="443"/>
      <c r="U5" s="416"/>
      <c r="V5" s="416"/>
      <c r="W5" s="443"/>
      <c r="X5" s="444"/>
      <c r="Y5" s="445"/>
      <c r="Z5" s="446"/>
      <c r="AA5" s="447"/>
      <c r="AB5" s="448"/>
      <c r="AC5" s="449"/>
      <c r="AD5" s="449"/>
      <c r="AE5" s="449"/>
      <c r="AF5" s="449"/>
      <c r="AG5" s="450"/>
    </row>
    <row r="6" spans="1:33" s="279" customFormat="1" ht="27.95" customHeight="1">
      <c r="A6" s="1781" t="s">
        <v>180</v>
      </c>
      <c r="B6" s="1302" t="s">
        <v>181</v>
      </c>
      <c r="C6" s="1302" t="s">
        <v>182</v>
      </c>
      <c r="D6" s="1809"/>
      <c r="E6" s="1858" t="s">
        <v>183</v>
      </c>
      <c r="F6" s="1858" t="s">
        <v>184</v>
      </c>
      <c r="G6" s="1746">
        <v>119</v>
      </c>
      <c r="H6" s="1724" t="s">
        <v>185</v>
      </c>
      <c r="I6" s="1860" t="s">
        <v>186</v>
      </c>
      <c r="J6" s="1604" t="s">
        <v>187</v>
      </c>
      <c r="K6" s="1727">
        <v>34000</v>
      </c>
      <c r="L6" s="1817">
        <v>34000</v>
      </c>
      <c r="M6" s="1818"/>
      <c r="N6" s="1779">
        <f t="shared" ref="N6:N14" si="0">K6-M6</f>
        <v>34000</v>
      </c>
      <c r="O6" s="1747"/>
      <c r="P6" s="1747"/>
      <c r="Q6" s="1747"/>
      <c r="R6" s="1296"/>
      <c r="S6" s="1747"/>
      <c r="T6" s="1748"/>
      <c r="U6" s="1296"/>
      <c r="V6" s="1769">
        <v>6.3</v>
      </c>
      <c r="W6" s="1748"/>
      <c r="X6" s="1749"/>
      <c r="Y6" s="1749"/>
      <c r="Z6" s="1245"/>
      <c r="AA6" s="1867"/>
      <c r="AB6" s="1869"/>
      <c r="AC6" s="1869"/>
      <c r="AD6" s="1869">
        <v>1</v>
      </c>
      <c r="AE6" s="1869"/>
      <c r="AF6" s="1869"/>
      <c r="AG6" s="1873"/>
    </row>
    <row r="7" spans="1:33" s="279" customFormat="1" ht="27.95" customHeight="1">
      <c r="A7" s="1875" t="s">
        <v>180</v>
      </c>
      <c r="B7" s="1303" t="s">
        <v>181</v>
      </c>
      <c r="C7" s="1303" t="s">
        <v>182</v>
      </c>
      <c r="D7" s="1320"/>
      <c r="E7" s="1859" t="s">
        <v>188</v>
      </c>
      <c r="F7" s="1859" t="s">
        <v>189</v>
      </c>
      <c r="G7" s="1208">
        <v>18</v>
      </c>
      <c r="H7" s="720" t="s">
        <v>185</v>
      </c>
      <c r="I7" s="1861" t="s">
        <v>186</v>
      </c>
      <c r="J7" s="1888" t="s">
        <v>187</v>
      </c>
      <c r="K7" s="1969">
        <v>17000</v>
      </c>
      <c r="L7" s="1969">
        <v>17000</v>
      </c>
      <c r="M7" s="1798"/>
      <c r="N7" s="1780">
        <f t="shared" si="0"/>
        <v>17000</v>
      </c>
      <c r="O7" s="1599"/>
      <c r="P7" s="1599"/>
      <c r="Q7" s="1599"/>
      <c r="R7" s="987"/>
      <c r="S7" s="1599"/>
      <c r="T7" s="1600"/>
      <c r="U7" s="787"/>
      <c r="V7" s="987">
        <v>3.2</v>
      </c>
      <c r="W7" s="1600"/>
      <c r="X7" s="1602"/>
      <c r="Y7" s="1602"/>
      <c r="Z7" s="1950"/>
      <c r="AA7" s="1868"/>
      <c r="AB7" s="1870"/>
      <c r="AC7" s="1870"/>
      <c r="AD7" s="1870">
        <v>1</v>
      </c>
      <c r="AE7" s="1870"/>
      <c r="AF7" s="1870"/>
      <c r="AG7" s="1874"/>
    </row>
    <row r="8" spans="1:33" s="279" customFormat="1" ht="33.950000000000003" customHeight="1">
      <c r="A8" s="1875" t="s">
        <v>180</v>
      </c>
      <c r="B8" s="1303" t="s">
        <v>181</v>
      </c>
      <c r="C8" s="1303" t="s">
        <v>182</v>
      </c>
      <c r="D8" s="1320"/>
      <c r="E8" s="1859" t="s">
        <v>190</v>
      </c>
      <c r="F8" s="1859" t="s">
        <v>191</v>
      </c>
      <c r="G8" s="1208">
        <v>28</v>
      </c>
      <c r="H8" s="720" t="s">
        <v>192</v>
      </c>
      <c r="I8" s="720" t="s">
        <v>193</v>
      </c>
      <c r="J8" s="1888" t="s">
        <v>187</v>
      </c>
      <c r="K8" s="1969">
        <v>5000</v>
      </c>
      <c r="L8" s="1969">
        <v>5000</v>
      </c>
      <c r="M8" s="1798"/>
      <c r="N8" s="1780">
        <f t="shared" si="0"/>
        <v>5000</v>
      </c>
      <c r="O8" s="1599"/>
      <c r="P8" s="1599"/>
      <c r="Q8" s="1599"/>
      <c r="R8" s="1227">
        <v>0.5</v>
      </c>
      <c r="S8" s="1599"/>
      <c r="T8" s="1600"/>
      <c r="U8" s="787"/>
      <c r="V8" s="1599"/>
      <c r="W8" s="1600"/>
      <c r="X8" s="1602"/>
      <c r="Y8" s="1602"/>
      <c r="Z8" s="1950"/>
      <c r="AA8" s="1725"/>
      <c r="AB8" s="1939"/>
      <c r="AC8" s="1939"/>
      <c r="AD8" s="1939"/>
      <c r="AE8" s="1939"/>
      <c r="AF8" s="1939">
        <v>1</v>
      </c>
      <c r="AG8" s="1874"/>
    </row>
    <row r="9" spans="1:33" s="279" customFormat="1" ht="33.950000000000003" customHeight="1">
      <c r="A9" s="1875" t="s">
        <v>180</v>
      </c>
      <c r="B9" s="1303" t="s">
        <v>181</v>
      </c>
      <c r="C9" s="1303" t="s">
        <v>182</v>
      </c>
      <c r="D9" s="1320"/>
      <c r="E9" s="1859" t="s">
        <v>194</v>
      </c>
      <c r="F9" s="1859" t="s">
        <v>195</v>
      </c>
      <c r="G9" s="1208">
        <v>8</v>
      </c>
      <c r="H9" s="720" t="s">
        <v>192</v>
      </c>
      <c r="I9" s="720" t="s">
        <v>193</v>
      </c>
      <c r="J9" s="1888" t="s">
        <v>187</v>
      </c>
      <c r="K9" s="1969">
        <v>5000</v>
      </c>
      <c r="L9" s="1969">
        <v>5000</v>
      </c>
      <c r="M9" s="1798">
        <v>5000</v>
      </c>
      <c r="N9" s="1780">
        <f t="shared" si="0"/>
        <v>0</v>
      </c>
      <c r="O9" s="1599"/>
      <c r="P9" s="1599"/>
      <c r="Q9" s="1599"/>
      <c r="R9" s="1227">
        <v>0.5</v>
      </c>
      <c r="S9" s="1599"/>
      <c r="T9" s="1600"/>
      <c r="U9" s="787"/>
      <c r="V9" s="1599"/>
      <c r="W9" s="1600"/>
      <c r="X9" s="1602"/>
      <c r="Y9" s="1602"/>
      <c r="Z9" s="1950">
        <v>100</v>
      </c>
      <c r="AA9" s="1868">
        <v>100</v>
      </c>
      <c r="AB9" s="1870">
        <v>1</v>
      </c>
      <c r="AC9" s="1870"/>
      <c r="AD9" s="1870"/>
      <c r="AE9" s="1870"/>
      <c r="AF9" s="1870"/>
      <c r="AG9" s="1874" t="s">
        <v>196</v>
      </c>
    </row>
    <row r="10" spans="1:33" s="279" customFormat="1" ht="33.950000000000003" customHeight="1">
      <c r="A10" s="1875" t="s">
        <v>180</v>
      </c>
      <c r="B10" s="1303" t="s">
        <v>181</v>
      </c>
      <c r="C10" s="1303" t="s">
        <v>182</v>
      </c>
      <c r="D10" s="1320"/>
      <c r="E10" s="1859" t="s">
        <v>197</v>
      </c>
      <c r="F10" s="1859" t="s">
        <v>198</v>
      </c>
      <c r="G10" s="1208">
        <v>10</v>
      </c>
      <c r="H10" s="720" t="s">
        <v>192</v>
      </c>
      <c r="I10" s="720" t="s">
        <v>193</v>
      </c>
      <c r="J10" s="1888" t="s">
        <v>187</v>
      </c>
      <c r="K10" s="1969">
        <v>5754.5</v>
      </c>
      <c r="L10" s="1969">
        <v>5754.5</v>
      </c>
      <c r="M10" s="1798"/>
      <c r="N10" s="1780">
        <f t="shared" si="0"/>
        <v>5754.5</v>
      </c>
      <c r="O10" s="1599"/>
      <c r="P10" s="1599"/>
      <c r="Q10" s="1599"/>
      <c r="R10" s="1227">
        <v>0.5</v>
      </c>
      <c r="S10" s="1599"/>
      <c r="T10" s="1600"/>
      <c r="U10" s="787"/>
      <c r="V10" s="1599"/>
      <c r="W10" s="1600"/>
      <c r="X10" s="1602"/>
      <c r="Y10" s="1602"/>
      <c r="Z10" s="1950"/>
      <c r="AA10" s="1868"/>
      <c r="AB10" s="1939"/>
      <c r="AC10" s="1939"/>
      <c r="AD10" s="1939"/>
      <c r="AE10" s="1939"/>
      <c r="AF10" s="1939">
        <v>1</v>
      </c>
      <c r="AG10" s="1874"/>
    </row>
    <row r="11" spans="1:33" s="279" customFormat="1" ht="27.95" customHeight="1">
      <c r="A11" s="1785" t="s">
        <v>180</v>
      </c>
      <c r="B11" s="1897" t="s">
        <v>181</v>
      </c>
      <c r="C11" s="1897" t="s">
        <v>199</v>
      </c>
      <c r="D11" s="1810"/>
      <c r="E11" s="1859" t="s">
        <v>200</v>
      </c>
      <c r="F11" s="1859" t="s">
        <v>200</v>
      </c>
      <c r="G11" s="1720"/>
      <c r="H11" s="720" t="s">
        <v>192</v>
      </c>
      <c r="I11" s="1861" t="s">
        <v>201</v>
      </c>
      <c r="J11" s="1888" t="s">
        <v>187</v>
      </c>
      <c r="K11" s="1969">
        <v>21000</v>
      </c>
      <c r="L11" s="1986">
        <v>21000</v>
      </c>
      <c r="M11" s="1819">
        <v>21000</v>
      </c>
      <c r="N11" s="1774">
        <f>K11-M11</f>
        <v>0</v>
      </c>
      <c r="O11" s="998"/>
      <c r="P11" s="998"/>
      <c r="Q11" s="998"/>
      <c r="R11" s="998"/>
      <c r="S11" s="998"/>
      <c r="T11" s="1984"/>
      <c r="U11" s="1006"/>
      <c r="V11" s="1770"/>
      <c r="W11" s="998"/>
      <c r="X11" s="998"/>
      <c r="Y11" s="998"/>
      <c r="Z11" s="794">
        <v>100</v>
      </c>
      <c r="AA11" s="794">
        <v>100</v>
      </c>
      <c r="AB11" s="1005">
        <v>1</v>
      </c>
      <c r="AC11" s="1005"/>
      <c r="AD11" s="1885"/>
      <c r="AE11" s="1885"/>
      <c r="AF11" s="1885"/>
      <c r="AG11" s="319" t="s">
        <v>202</v>
      </c>
    </row>
    <row r="12" spans="1:33" s="279" customFormat="1" ht="27.95" customHeight="1">
      <c r="A12" s="1785" t="s">
        <v>180</v>
      </c>
      <c r="B12" s="1897" t="s">
        <v>181</v>
      </c>
      <c r="C12" s="1897" t="s">
        <v>199</v>
      </c>
      <c r="D12" s="1810"/>
      <c r="E12" s="1859" t="s">
        <v>203</v>
      </c>
      <c r="F12" s="1859" t="s">
        <v>204</v>
      </c>
      <c r="G12" s="1635">
        <v>213</v>
      </c>
      <c r="H12" s="720" t="s">
        <v>205</v>
      </c>
      <c r="I12" s="720" t="s">
        <v>186</v>
      </c>
      <c r="J12" s="1888" t="s">
        <v>187</v>
      </c>
      <c r="K12" s="1969">
        <v>56946.75</v>
      </c>
      <c r="L12" s="1986">
        <v>46943</v>
      </c>
      <c r="M12" s="1819"/>
      <c r="N12" s="1774">
        <f>K12-M12</f>
        <v>56946.75</v>
      </c>
      <c r="O12" s="998"/>
      <c r="P12" s="998"/>
      <c r="Q12" s="998"/>
      <c r="R12" s="998"/>
      <c r="S12" s="998"/>
      <c r="T12" s="1183"/>
      <c r="U12" s="1006"/>
      <c r="V12" s="987">
        <v>13</v>
      </c>
      <c r="W12" s="998"/>
      <c r="X12" s="998"/>
      <c r="Y12" s="998"/>
      <c r="Z12" s="1567"/>
      <c r="AA12" s="1567"/>
      <c r="AB12" s="1005"/>
      <c r="AC12" s="1005"/>
      <c r="AD12" s="1885">
        <v>1</v>
      </c>
      <c r="AE12" s="1885"/>
      <c r="AF12" s="1885"/>
      <c r="AG12" s="319" t="s">
        <v>206</v>
      </c>
    </row>
    <row r="13" spans="1:33" s="279" customFormat="1" ht="27.95" customHeight="1">
      <c r="A13" s="1785" t="s">
        <v>180</v>
      </c>
      <c r="B13" s="1897" t="s">
        <v>181</v>
      </c>
      <c r="C13" s="1897" t="s">
        <v>199</v>
      </c>
      <c r="D13" s="1810"/>
      <c r="E13" s="1859" t="s">
        <v>207</v>
      </c>
      <c r="F13" s="1859" t="s">
        <v>208</v>
      </c>
      <c r="G13" s="1635">
        <v>14</v>
      </c>
      <c r="H13" s="720" t="s">
        <v>205</v>
      </c>
      <c r="I13" s="720" t="s">
        <v>186</v>
      </c>
      <c r="J13" s="1888" t="s">
        <v>187</v>
      </c>
      <c r="K13" s="1969">
        <v>9000</v>
      </c>
      <c r="L13" s="1986">
        <v>7219</v>
      </c>
      <c r="M13" s="1819"/>
      <c r="N13" s="1774">
        <f>K13-M13</f>
        <v>9000</v>
      </c>
      <c r="O13" s="998"/>
      <c r="P13" s="998"/>
      <c r="Q13" s="998"/>
      <c r="R13" s="987"/>
      <c r="S13" s="998"/>
      <c r="T13" s="998"/>
      <c r="U13" s="1006"/>
      <c r="V13" s="987">
        <v>2</v>
      </c>
      <c r="W13" s="998"/>
      <c r="X13" s="998"/>
      <c r="Y13" s="998"/>
      <c r="Z13" s="1567"/>
      <c r="AA13" s="1567"/>
      <c r="AB13" s="1005"/>
      <c r="AC13" s="1005"/>
      <c r="AD13" s="1885">
        <v>1</v>
      </c>
      <c r="AE13" s="1885"/>
      <c r="AF13" s="1885"/>
      <c r="AG13" s="319" t="s">
        <v>209</v>
      </c>
    </row>
    <row r="14" spans="1:33" s="169" customFormat="1" ht="27.95" customHeight="1">
      <c r="A14" s="1875" t="s">
        <v>180</v>
      </c>
      <c r="B14" s="722" t="s">
        <v>181</v>
      </c>
      <c r="C14" s="1034" t="s">
        <v>210</v>
      </c>
      <c r="D14" s="1034"/>
      <c r="E14" s="1859" t="s">
        <v>211</v>
      </c>
      <c r="F14" s="1859" t="s">
        <v>212</v>
      </c>
      <c r="G14" s="1847">
        <v>343</v>
      </c>
      <c r="H14" s="1888" t="s">
        <v>205</v>
      </c>
      <c r="I14" s="1888" t="s">
        <v>186</v>
      </c>
      <c r="J14" s="1888" t="s">
        <v>187</v>
      </c>
      <c r="K14" s="1750">
        <v>155000</v>
      </c>
      <c r="L14" s="1750">
        <v>155000</v>
      </c>
      <c r="M14" s="1819"/>
      <c r="N14" s="1774">
        <f t="shared" si="0"/>
        <v>155000</v>
      </c>
      <c r="O14" s="789"/>
      <c r="P14" s="789"/>
      <c r="Q14" s="789"/>
      <c r="R14" s="788"/>
      <c r="S14" s="789"/>
      <c r="T14" s="789"/>
      <c r="U14" s="787"/>
      <c r="V14" s="1933">
        <v>24</v>
      </c>
      <c r="W14" s="789"/>
      <c r="X14" s="789"/>
      <c r="Y14" s="789"/>
      <c r="Z14" s="1885"/>
      <c r="AA14" s="1885"/>
      <c r="AB14" s="1885"/>
      <c r="AC14" s="1885"/>
      <c r="AD14" s="1885">
        <v>1</v>
      </c>
      <c r="AE14" s="1885"/>
      <c r="AF14" s="1885"/>
      <c r="AG14" s="319"/>
    </row>
    <row r="15" spans="1:33" s="169" customFormat="1" ht="27.95" customHeight="1">
      <c r="A15" s="1875" t="s">
        <v>180</v>
      </c>
      <c r="B15" s="722" t="s">
        <v>181</v>
      </c>
      <c r="C15" s="1034" t="s">
        <v>210</v>
      </c>
      <c r="D15" s="1034"/>
      <c r="E15" s="1859" t="s">
        <v>213</v>
      </c>
      <c r="F15" s="1859" t="s">
        <v>214</v>
      </c>
      <c r="G15" s="1847">
        <v>249</v>
      </c>
      <c r="H15" s="1888" t="s">
        <v>205</v>
      </c>
      <c r="I15" s="1888" t="s">
        <v>186</v>
      </c>
      <c r="J15" s="1888" t="s">
        <v>187</v>
      </c>
      <c r="K15" s="1969">
        <v>90000</v>
      </c>
      <c r="L15" s="1969">
        <v>90000</v>
      </c>
      <c r="M15" s="1819"/>
      <c r="N15" s="1774">
        <f t="shared" ref="N15:N34" si="1">K15-M15</f>
        <v>90000</v>
      </c>
      <c r="O15" s="789"/>
      <c r="P15" s="789"/>
      <c r="Q15" s="789"/>
      <c r="R15" s="788"/>
      <c r="S15" s="789"/>
      <c r="T15" s="789"/>
      <c r="U15" s="787"/>
      <c r="V15" s="1933">
        <v>14</v>
      </c>
      <c r="W15" s="789"/>
      <c r="X15" s="789"/>
      <c r="Y15" s="789"/>
      <c r="Z15" s="1885"/>
      <c r="AA15" s="1885"/>
      <c r="AB15" s="1885"/>
      <c r="AC15" s="1885"/>
      <c r="AD15" s="1885">
        <v>1</v>
      </c>
      <c r="AE15" s="1885"/>
      <c r="AF15" s="1885"/>
      <c r="AG15" s="319"/>
    </row>
    <row r="16" spans="1:33" s="169" customFormat="1" ht="27.95" customHeight="1">
      <c r="A16" s="1875" t="s">
        <v>180</v>
      </c>
      <c r="B16" s="722" t="s">
        <v>181</v>
      </c>
      <c r="C16" s="1034" t="s">
        <v>210</v>
      </c>
      <c r="D16" s="1034"/>
      <c r="E16" s="1859" t="s">
        <v>215</v>
      </c>
      <c r="F16" s="1859" t="s">
        <v>216</v>
      </c>
      <c r="G16" s="1847">
        <v>120</v>
      </c>
      <c r="H16" s="1888" t="s">
        <v>205</v>
      </c>
      <c r="I16" s="1888" t="s">
        <v>186</v>
      </c>
      <c r="J16" s="1888" t="s">
        <v>187</v>
      </c>
      <c r="K16" s="1969">
        <v>40000</v>
      </c>
      <c r="L16" s="1969">
        <v>40000</v>
      </c>
      <c r="M16" s="1819"/>
      <c r="N16" s="1774">
        <f t="shared" si="1"/>
        <v>40000</v>
      </c>
      <c r="O16" s="789"/>
      <c r="P16" s="789"/>
      <c r="Q16" s="789"/>
      <c r="R16" s="788"/>
      <c r="S16" s="789"/>
      <c r="T16" s="789"/>
      <c r="U16" s="787"/>
      <c r="V16" s="1933">
        <v>4.3</v>
      </c>
      <c r="W16" s="789"/>
      <c r="X16" s="789"/>
      <c r="Y16" s="789"/>
      <c r="Z16" s="1885"/>
      <c r="AA16" s="1885"/>
      <c r="AB16" s="1885"/>
      <c r="AC16" s="1885"/>
      <c r="AD16" s="1885">
        <v>1</v>
      </c>
      <c r="AE16" s="1885"/>
      <c r="AF16" s="1885"/>
      <c r="AG16" s="319"/>
    </row>
    <row r="17" spans="1:33" s="169" customFormat="1" ht="27.95" customHeight="1">
      <c r="A17" s="1875" t="s">
        <v>180</v>
      </c>
      <c r="B17" s="722" t="s">
        <v>181</v>
      </c>
      <c r="C17" s="1034" t="s">
        <v>210</v>
      </c>
      <c r="D17" s="1034"/>
      <c r="E17" s="1859" t="s">
        <v>217</v>
      </c>
      <c r="F17" s="1859" t="s">
        <v>218</v>
      </c>
      <c r="G17" s="1847">
        <v>36</v>
      </c>
      <c r="H17" s="1888" t="s">
        <v>205</v>
      </c>
      <c r="I17" s="1888" t="s">
        <v>186</v>
      </c>
      <c r="J17" s="1888" t="s">
        <v>187</v>
      </c>
      <c r="K17" s="1969">
        <v>25000</v>
      </c>
      <c r="L17" s="951">
        <v>25000</v>
      </c>
      <c r="M17" s="1819"/>
      <c r="N17" s="1774">
        <f t="shared" si="1"/>
        <v>25000</v>
      </c>
      <c r="O17" s="789"/>
      <c r="P17" s="789"/>
      <c r="Q17" s="789"/>
      <c r="R17" s="788"/>
      <c r="S17" s="789"/>
      <c r="T17" s="789"/>
      <c r="U17" s="787"/>
      <c r="V17" s="1933">
        <v>3.9</v>
      </c>
      <c r="W17" s="789"/>
      <c r="X17" s="789"/>
      <c r="Y17" s="789"/>
      <c r="Z17" s="1885"/>
      <c r="AA17" s="1885"/>
      <c r="AB17" s="1885"/>
      <c r="AC17" s="1885"/>
      <c r="AD17" s="1885">
        <v>1</v>
      </c>
      <c r="AE17" s="1885"/>
      <c r="AF17" s="1885"/>
      <c r="AG17" s="319"/>
    </row>
    <row r="18" spans="1:33" s="169" customFormat="1" ht="27.95" customHeight="1">
      <c r="A18" s="1875" t="s">
        <v>180</v>
      </c>
      <c r="B18" s="722" t="s">
        <v>181</v>
      </c>
      <c r="C18" s="1034" t="s">
        <v>210</v>
      </c>
      <c r="D18" s="1034"/>
      <c r="E18" s="1859" t="s">
        <v>219</v>
      </c>
      <c r="F18" s="1859" t="s">
        <v>220</v>
      </c>
      <c r="G18" s="1847">
        <v>56</v>
      </c>
      <c r="H18" s="1888" t="s">
        <v>205</v>
      </c>
      <c r="I18" s="1888" t="s">
        <v>186</v>
      </c>
      <c r="J18" s="1888" t="s">
        <v>187</v>
      </c>
      <c r="K18" s="1969">
        <v>15000</v>
      </c>
      <c r="L18" s="951">
        <v>15000</v>
      </c>
      <c r="M18" s="1819"/>
      <c r="N18" s="1774">
        <f t="shared" si="1"/>
        <v>15000</v>
      </c>
      <c r="O18" s="789"/>
      <c r="P18" s="789"/>
      <c r="Q18" s="789"/>
      <c r="R18" s="788"/>
      <c r="S18" s="789"/>
      <c r="T18" s="789"/>
      <c r="U18" s="787"/>
      <c r="V18" s="1933">
        <v>1.7</v>
      </c>
      <c r="W18" s="789"/>
      <c r="X18" s="789"/>
      <c r="Y18" s="789"/>
      <c r="Z18" s="1885"/>
      <c r="AA18" s="1885"/>
      <c r="AB18" s="1885"/>
      <c r="AC18" s="1885"/>
      <c r="AD18" s="1885">
        <v>1</v>
      </c>
      <c r="AE18" s="1885"/>
      <c r="AF18" s="1885"/>
      <c r="AG18" s="319"/>
    </row>
    <row r="19" spans="1:33" s="169" customFormat="1" ht="27.95" customHeight="1">
      <c r="A19" s="1875" t="s">
        <v>180</v>
      </c>
      <c r="B19" s="722" t="s">
        <v>181</v>
      </c>
      <c r="C19" s="1034" t="s">
        <v>210</v>
      </c>
      <c r="D19" s="1034"/>
      <c r="E19" s="1859" t="s">
        <v>221</v>
      </c>
      <c r="F19" s="1859" t="s">
        <v>222</v>
      </c>
      <c r="G19" s="1847">
        <v>221</v>
      </c>
      <c r="H19" s="1888" t="s">
        <v>205</v>
      </c>
      <c r="I19" s="1888" t="s">
        <v>186</v>
      </c>
      <c r="J19" s="1888" t="s">
        <v>187</v>
      </c>
      <c r="K19" s="1969">
        <v>15000</v>
      </c>
      <c r="L19" s="951">
        <v>15000</v>
      </c>
      <c r="M19" s="1819"/>
      <c r="N19" s="1774">
        <f t="shared" si="1"/>
        <v>15000</v>
      </c>
      <c r="O19" s="789"/>
      <c r="P19" s="789"/>
      <c r="Q19" s="789"/>
      <c r="R19" s="788"/>
      <c r="S19" s="789"/>
      <c r="T19" s="789"/>
      <c r="U19" s="787"/>
      <c r="V19" s="1933">
        <v>2.65</v>
      </c>
      <c r="W19" s="789"/>
      <c r="X19" s="789"/>
      <c r="Y19" s="789"/>
      <c r="Z19" s="1885"/>
      <c r="AA19" s="1885"/>
      <c r="AB19" s="1885"/>
      <c r="AC19" s="1885"/>
      <c r="AD19" s="1885">
        <v>1</v>
      </c>
      <c r="AE19" s="1885"/>
      <c r="AF19" s="1885"/>
      <c r="AG19" s="319"/>
    </row>
    <row r="20" spans="1:33" s="169" customFormat="1" ht="27.95" customHeight="1">
      <c r="A20" s="1875" t="s">
        <v>180</v>
      </c>
      <c r="B20" s="722" t="s">
        <v>181</v>
      </c>
      <c r="C20" s="1034" t="s">
        <v>210</v>
      </c>
      <c r="D20" s="1034"/>
      <c r="E20" s="1859" t="s">
        <v>223</v>
      </c>
      <c r="F20" s="1859" t="s">
        <v>224</v>
      </c>
      <c r="G20" s="1847">
        <v>31</v>
      </c>
      <c r="H20" s="1888" t="s">
        <v>205</v>
      </c>
      <c r="I20" s="1888" t="s">
        <v>186</v>
      </c>
      <c r="J20" s="1888" t="s">
        <v>187</v>
      </c>
      <c r="K20" s="1969">
        <v>10000</v>
      </c>
      <c r="L20" s="951">
        <v>10000</v>
      </c>
      <c r="M20" s="1819"/>
      <c r="N20" s="1774">
        <f t="shared" si="1"/>
        <v>10000</v>
      </c>
      <c r="O20" s="789"/>
      <c r="P20" s="789"/>
      <c r="Q20" s="789"/>
      <c r="R20" s="788"/>
      <c r="S20" s="789"/>
      <c r="T20" s="789"/>
      <c r="U20" s="787"/>
      <c r="V20" s="1933">
        <v>0.55000000000000004</v>
      </c>
      <c r="W20" s="789"/>
      <c r="X20" s="789"/>
      <c r="Y20" s="789"/>
      <c r="Z20" s="1885"/>
      <c r="AA20" s="1885"/>
      <c r="AB20" s="1885"/>
      <c r="AC20" s="1885"/>
      <c r="AD20" s="1885">
        <v>1</v>
      </c>
      <c r="AE20" s="1885"/>
      <c r="AF20" s="1885"/>
      <c r="AG20" s="319"/>
    </row>
    <row r="21" spans="1:33" s="169" customFormat="1" ht="27.95" customHeight="1">
      <c r="A21" s="1875" t="s">
        <v>180</v>
      </c>
      <c r="B21" s="722" t="s">
        <v>181</v>
      </c>
      <c r="C21" s="1034" t="s">
        <v>210</v>
      </c>
      <c r="D21" s="1034"/>
      <c r="E21" s="1859" t="s">
        <v>225</v>
      </c>
      <c r="F21" s="1859" t="s">
        <v>226</v>
      </c>
      <c r="G21" s="1847">
        <v>178</v>
      </c>
      <c r="H21" s="1888" t="s">
        <v>205</v>
      </c>
      <c r="I21" s="1888" t="s">
        <v>186</v>
      </c>
      <c r="J21" s="1888" t="s">
        <v>187</v>
      </c>
      <c r="K21" s="1969">
        <v>100000</v>
      </c>
      <c r="L21" s="951">
        <v>100000</v>
      </c>
      <c r="M21" s="1819"/>
      <c r="N21" s="1774">
        <f>K21-M21</f>
        <v>100000</v>
      </c>
      <c r="O21" s="789"/>
      <c r="P21" s="789"/>
      <c r="Q21" s="789"/>
      <c r="R21" s="788"/>
      <c r="S21" s="789"/>
      <c r="T21" s="789"/>
      <c r="U21" s="787"/>
      <c r="V21" s="1933">
        <v>11.4</v>
      </c>
      <c r="W21" s="789"/>
      <c r="X21" s="789"/>
      <c r="Y21" s="789"/>
      <c r="Z21" s="1885"/>
      <c r="AA21" s="1885"/>
      <c r="AB21" s="1885"/>
      <c r="AC21" s="1885"/>
      <c r="AD21" s="1885">
        <v>1</v>
      </c>
      <c r="AE21" s="1885"/>
      <c r="AF21" s="1885"/>
      <c r="AG21" s="319"/>
    </row>
    <row r="22" spans="1:33" s="169" customFormat="1" ht="27.95" customHeight="1">
      <c r="A22" s="1875" t="s">
        <v>180</v>
      </c>
      <c r="B22" s="722" t="s">
        <v>181</v>
      </c>
      <c r="C22" s="1034" t="s">
        <v>210</v>
      </c>
      <c r="D22" s="1034"/>
      <c r="E22" s="1859" t="s">
        <v>227</v>
      </c>
      <c r="F22" s="1859" t="s">
        <v>228</v>
      </c>
      <c r="G22" s="1847">
        <v>60</v>
      </c>
      <c r="H22" s="1888" t="s">
        <v>205</v>
      </c>
      <c r="I22" s="1888" t="s">
        <v>186</v>
      </c>
      <c r="J22" s="1888" t="s">
        <v>187</v>
      </c>
      <c r="K22" s="1969">
        <v>35000</v>
      </c>
      <c r="L22" s="1969">
        <v>35000</v>
      </c>
      <c r="M22" s="1819"/>
      <c r="N22" s="1774">
        <f t="shared" si="1"/>
        <v>35000</v>
      </c>
      <c r="O22" s="789"/>
      <c r="P22" s="789"/>
      <c r="Q22" s="789"/>
      <c r="R22" s="788"/>
      <c r="S22" s="789"/>
      <c r="T22" s="789"/>
      <c r="U22" s="787"/>
      <c r="V22" s="1933">
        <v>3.3</v>
      </c>
      <c r="W22" s="789"/>
      <c r="X22" s="789"/>
      <c r="Y22" s="789"/>
      <c r="Z22" s="1885"/>
      <c r="AA22" s="1885"/>
      <c r="AB22" s="1885"/>
      <c r="AC22" s="1885"/>
      <c r="AD22" s="1885">
        <v>1</v>
      </c>
      <c r="AE22" s="1885"/>
      <c r="AF22" s="1885"/>
      <c r="AG22" s="319"/>
    </row>
    <row r="23" spans="1:33" s="169" customFormat="1" ht="27.95" customHeight="1">
      <c r="A23" s="1875" t="s">
        <v>180</v>
      </c>
      <c r="B23" s="722" t="s">
        <v>181</v>
      </c>
      <c r="C23" s="1034" t="s">
        <v>210</v>
      </c>
      <c r="D23" s="1034"/>
      <c r="E23" s="1859" t="s">
        <v>229</v>
      </c>
      <c r="F23" s="1859" t="s">
        <v>230</v>
      </c>
      <c r="G23" s="1847">
        <v>91</v>
      </c>
      <c r="H23" s="1888" t="s">
        <v>205</v>
      </c>
      <c r="I23" s="1888" t="s">
        <v>186</v>
      </c>
      <c r="J23" s="1888" t="s">
        <v>187</v>
      </c>
      <c r="K23" s="1969">
        <v>85000</v>
      </c>
      <c r="L23" s="1969">
        <v>85000</v>
      </c>
      <c r="M23" s="1819"/>
      <c r="N23" s="1774">
        <f t="shared" si="1"/>
        <v>85000</v>
      </c>
      <c r="O23" s="789"/>
      <c r="P23" s="789"/>
      <c r="Q23" s="789"/>
      <c r="R23" s="788"/>
      <c r="S23" s="789"/>
      <c r="T23" s="789"/>
      <c r="U23" s="787"/>
      <c r="V23" s="1933">
        <v>13.9</v>
      </c>
      <c r="W23" s="789"/>
      <c r="X23" s="789"/>
      <c r="Y23" s="789"/>
      <c r="Z23" s="1885"/>
      <c r="AA23" s="1885"/>
      <c r="AB23" s="1885"/>
      <c r="AC23" s="1885"/>
      <c r="AD23" s="1885">
        <v>1</v>
      </c>
      <c r="AE23" s="1885"/>
      <c r="AF23" s="1885"/>
      <c r="AG23" s="319"/>
    </row>
    <row r="24" spans="1:33" s="169" customFormat="1" ht="27.95" customHeight="1">
      <c r="A24" s="1875" t="s">
        <v>180</v>
      </c>
      <c r="B24" s="722" t="s">
        <v>181</v>
      </c>
      <c r="C24" s="1034" t="s">
        <v>210</v>
      </c>
      <c r="D24" s="1034"/>
      <c r="E24" s="1859" t="s">
        <v>231</v>
      </c>
      <c r="F24" s="1859" t="s">
        <v>232</v>
      </c>
      <c r="G24" s="1847">
        <v>67</v>
      </c>
      <c r="H24" s="1888" t="s">
        <v>205</v>
      </c>
      <c r="I24" s="1888" t="s">
        <v>186</v>
      </c>
      <c r="J24" s="1888" t="s">
        <v>187</v>
      </c>
      <c r="K24" s="1969">
        <v>15000</v>
      </c>
      <c r="L24" s="1969">
        <v>15000</v>
      </c>
      <c r="M24" s="1819"/>
      <c r="N24" s="1774">
        <f t="shared" si="1"/>
        <v>15000</v>
      </c>
      <c r="O24" s="789"/>
      <c r="P24" s="789"/>
      <c r="Q24" s="789"/>
      <c r="R24" s="788"/>
      <c r="S24" s="789"/>
      <c r="T24" s="789"/>
      <c r="U24" s="787"/>
      <c r="V24" s="1933">
        <v>0.7</v>
      </c>
      <c r="W24" s="789"/>
      <c r="X24" s="789"/>
      <c r="Y24" s="789"/>
      <c r="Z24" s="1885"/>
      <c r="AA24" s="1885"/>
      <c r="AB24" s="1885"/>
      <c r="AC24" s="1885"/>
      <c r="AD24" s="1885">
        <v>1</v>
      </c>
      <c r="AE24" s="1885"/>
      <c r="AF24" s="1885"/>
      <c r="AG24" s="319"/>
    </row>
    <row r="25" spans="1:33" s="169" customFormat="1" ht="27.95" customHeight="1">
      <c r="A25" s="1875" t="s">
        <v>180</v>
      </c>
      <c r="B25" s="722" t="s">
        <v>181</v>
      </c>
      <c r="C25" s="1034" t="s">
        <v>210</v>
      </c>
      <c r="D25" s="1034"/>
      <c r="E25" s="1859" t="s">
        <v>233</v>
      </c>
      <c r="F25" s="1859" t="s">
        <v>234</v>
      </c>
      <c r="G25" s="1847">
        <v>38</v>
      </c>
      <c r="H25" s="1888" t="s">
        <v>205</v>
      </c>
      <c r="I25" s="1888" t="s">
        <v>186</v>
      </c>
      <c r="J25" s="1888" t="s">
        <v>187</v>
      </c>
      <c r="K25" s="1969">
        <v>17500</v>
      </c>
      <c r="L25" s="1969">
        <v>17500</v>
      </c>
      <c r="M25" s="1819"/>
      <c r="N25" s="1774">
        <f t="shared" si="1"/>
        <v>17500</v>
      </c>
      <c r="O25" s="789"/>
      <c r="P25" s="789"/>
      <c r="Q25" s="789"/>
      <c r="R25" s="788"/>
      <c r="S25" s="789"/>
      <c r="T25" s="789"/>
      <c r="U25" s="787"/>
      <c r="V25" s="1933">
        <v>1.45</v>
      </c>
      <c r="W25" s="789"/>
      <c r="X25" s="789"/>
      <c r="Y25" s="789"/>
      <c r="Z25" s="1885"/>
      <c r="AA25" s="1885"/>
      <c r="AB25" s="1885"/>
      <c r="AC25" s="1885"/>
      <c r="AD25" s="1885">
        <v>1</v>
      </c>
      <c r="AE25" s="1885"/>
      <c r="AF25" s="1885"/>
      <c r="AG25" s="319"/>
    </row>
    <row r="26" spans="1:33" s="169" customFormat="1" ht="27.95" customHeight="1">
      <c r="A26" s="1875" t="s">
        <v>180</v>
      </c>
      <c r="B26" s="722" t="s">
        <v>181</v>
      </c>
      <c r="C26" s="1034" t="s">
        <v>210</v>
      </c>
      <c r="D26" s="1034"/>
      <c r="E26" s="1859" t="s">
        <v>235</v>
      </c>
      <c r="F26" s="1859" t="s">
        <v>236</v>
      </c>
      <c r="G26" s="1847">
        <v>38</v>
      </c>
      <c r="H26" s="1888" t="s">
        <v>205</v>
      </c>
      <c r="I26" s="1888" t="s">
        <v>186</v>
      </c>
      <c r="J26" s="1888" t="s">
        <v>187</v>
      </c>
      <c r="K26" s="1969">
        <v>20000</v>
      </c>
      <c r="L26" s="1969">
        <v>20000</v>
      </c>
      <c r="M26" s="1819"/>
      <c r="N26" s="1774">
        <f t="shared" si="1"/>
        <v>20000</v>
      </c>
      <c r="O26" s="789"/>
      <c r="P26" s="789"/>
      <c r="Q26" s="789"/>
      <c r="R26" s="788"/>
      <c r="S26" s="789"/>
      <c r="T26" s="789"/>
      <c r="U26" s="787"/>
      <c r="V26" s="1933">
        <v>1.7</v>
      </c>
      <c r="W26" s="789"/>
      <c r="X26" s="789"/>
      <c r="Y26" s="789"/>
      <c r="Z26" s="1885"/>
      <c r="AA26" s="1885"/>
      <c r="AB26" s="1885"/>
      <c r="AC26" s="1885"/>
      <c r="AD26" s="1885">
        <v>1</v>
      </c>
      <c r="AE26" s="1885"/>
      <c r="AF26" s="1885"/>
      <c r="AG26" s="319"/>
    </row>
    <row r="27" spans="1:33" s="169" customFormat="1" ht="27.95" customHeight="1">
      <c r="A27" s="1875" t="s">
        <v>180</v>
      </c>
      <c r="B27" s="722" t="s">
        <v>181</v>
      </c>
      <c r="C27" s="1034" t="s">
        <v>210</v>
      </c>
      <c r="D27" s="1034"/>
      <c r="E27" s="1859" t="s">
        <v>237</v>
      </c>
      <c r="F27" s="1859" t="s">
        <v>238</v>
      </c>
      <c r="G27" s="793">
        <v>27</v>
      </c>
      <c r="H27" s="1888" t="s">
        <v>205</v>
      </c>
      <c r="I27" s="1888" t="s">
        <v>186</v>
      </c>
      <c r="J27" s="1888" t="s">
        <v>187</v>
      </c>
      <c r="K27" s="1969">
        <v>17500</v>
      </c>
      <c r="L27" s="1969">
        <v>17500</v>
      </c>
      <c r="M27" s="1819"/>
      <c r="N27" s="1774">
        <f t="shared" si="1"/>
        <v>17500</v>
      </c>
      <c r="O27" s="789"/>
      <c r="P27" s="789"/>
      <c r="Q27" s="789"/>
      <c r="R27" s="787"/>
      <c r="S27" s="789"/>
      <c r="T27" s="789"/>
      <c r="U27" s="787"/>
      <c r="V27" s="1933">
        <v>1.5</v>
      </c>
      <c r="W27" s="789"/>
      <c r="X27" s="789"/>
      <c r="Y27" s="789"/>
      <c r="Z27" s="1885"/>
      <c r="AA27" s="1885"/>
      <c r="AB27" s="1885"/>
      <c r="AC27" s="1323"/>
      <c r="AD27" s="1885">
        <v>1</v>
      </c>
      <c r="AE27" s="1885"/>
      <c r="AF27" s="1885"/>
      <c r="AG27" s="319"/>
    </row>
    <row r="28" spans="1:33" s="169" customFormat="1" ht="27.95" customHeight="1">
      <c r="A28" s="1875" t="s">
        <v>180</v>
      </c>
      <c r="B28" s="722" t="s">
        <v>181</v>
      </c>
      <c r="C28" s="1034" t="s">
        <v>210</v>
      </c>
      <c r="D28" s="1034"/>
      <c r="E28" s="1859" t="s">
        <v>239</v>
      </c>
      <c r="F28" s="1859" t="s">
        <v>240</v>
      </c>
      <c r="G28" s="1847">
        <v>27</v>
      </c>
      <c r="H28" s="1888" t="s">
        <v>205</v>
      </c>
      <c r="I28" s="1888" t="s">
        <v>186</v>
      </c>
      <c r="J28" s="1888" t="s">
        <v>187</v>
      </c>
      <c r="K28" s="1969">
        <v>20000</v>
      </c>
      <c r="L28" s="1986">
        <v>20000</v>
      </c>
      <c r="M28" s="1819"/>
      <c r="N28" s="1774">
        <f t="shared" si="1"/>
        <v>20000</v>
      </c>
      <c r="O28" s="789"/>
      <c r="P28" s="789"/>
      <c r="Q28" s="789"/>
      <c r="R28" s="787"/>
      <c r="S28" s="789"/>
      <c r="T28" s="789"/>
      <c r="U28" s="789"/>
      <c r="V28" s="1933">
        <v>1.5</v>
      </c>
      <c r="W28" s="789"/>
      <c r="X28" s="791"/>
      <c r="Y28" s="789"/>
      <c r="Z28" s="1885"/>
      <c r="AA28" s="1885"/>
      <c r="AB28" s="1885"/>
      <c r="AC28" s="1885"/>
      <c r="AD28" s="1885">
        <v>1</v>
      </c>
      <c r="AE28" s="1885"/>
      <c r="AF28" s="1885"/>
      <c r="AG28" s="319"/>
    </row>
    <row r="29" spans="1:33" s="169" customFormat="1" ht="27.95" customHeight="1">
      <c r="A29" s="1875" t="s">
        <v>180</v>
      </c>
      <c r="B29" s="722" t="s">
        <v>181</v>
      </c>
      <c r="C29" s="1034" t="s">
        <v>210</v>
      </c>
      <c r="D29" s="1034"/>
      <c r="E29" s="1859" t="s">
        <v>241</v>
      </c>
      <c r="F29" s="1859" t="s">
        <v>242</v>
      </c>
      <c r="G29" s="1847">
        <v>85</v>
      </c>
      <c r="H29" s="1888" t="s">
        <v>205</v>
      </c>
      <c r="I29" s="1888" t="s">
        <v>186</v>
      </c>
      <c r="J29" s="1888" t="s">
        <v>187</v>
      </c>
      <c r="K29" s="1969">
        <v>30000</v>
      </c>
      <c r="L29" s="1969">
        <v>30000</v>
      </c>
      <c r="M29" s="1697"/>
      <c r="N29" s="1774">
        <f t="shared" si="1"/>
        <v>30000</v>
      </c>
      <c r="O29" s="789"/>
      <c r="P29" s="789"/>
      <c r="Q29" s="789"/>
      <c r="R29" s="787"/>
      <c r="S29" s="789"/>
      <c r="T29" s="789"/>
      <c r="U29" s="789"/>
      <c r="V29" s="1933">
        <v>3</v>
      </c>
      <c r="W29" s="789"/>
      <c r="X29" s="791"/>
      <c r="Y29" s="789"/>
      <c r="Z29" s="1885"/>
      <c r="AA29" s="1885"/>
      <c r="AB29" s="1885"/>
      <c r="AC29" s="1885"/>
      <c r="AD29" s="1885">
        <v>1</v>
      </c>
      <c r="AE29" s="1885"/>
      <c r="AF29" s="1885"/>
      <c r="AG29" s="319"/>
    </row>
    <row r="30" spans="1:33" s="169" customFormat="1" ht="27.95" customHeight="1">
      <c r="A30" s="1875" t="s">
        <v>180</v>
      </c>
      <c r="B30" s="722" t="s">
        <v>181</v>
      </c>
      <c r="C30" s="1034" t="s">
        <v>210</v>
      </c>
      <c r="D30" s="1034"/>
      <c r="E30" s="1859" t="s">
        <v>243</v>
      </c>
      <c r="F30" s="1859" t="s">
        <v>244</v>
      </c>
      <c r="G30" s="1847">
        <v>71</v>
      </c>
      <c r="H30" s="1888" t="s">
        <v>205</v>
      </c>
      <c r="I30" s="1888" t="s">
        <v>186</v>
      </c>
      <c r="J30" s="1888" t="s">
        <v>187</v>
      </c>
      <c r="K30" s="1969">
        <v>20000</v>
      </c>
      <c r="L30" s="1969">
        <v>20000</v>
      </c>
      <c r="M30" s="1697"/>
      <c r="N30" s="1774">
        <f t="shared" si="1"/>
        <v>20000</v>
      </c>
      <c r="O30" s="789"/>
      <c r="P30" s="789"/>
      <c r="Q30" s="789"/>
      <c r="R30" s="787"/>
      <c r="S30" s="789"/>
      <c r="T30" s="789"/>
      <c r="U30" s="789"/>
      <c r="V30" s="1933">
        <v>2.2000000000000002</v>
      </c>
      <c r="W30" s="789"/>
      <c r="X30" s="791"/>
      <c r="Y30" s="789"/>
      <c r="Z30" s="1885"/>
      <c r="AA30" s="1885"/>
      <c r="AB30" s="1885"/>
      <c r="AC30" s="1885"/>
      <c r="AD30" s="1885">
        <v>1</v>
      </c>
      <c r="AE30" s="1885"/>
      <c r="AF30" s="1885"/>
      <c r="AG30" s="319"/>
    </row>
    <row r="31" spans="1:33" s="169" customFormat="1" ht="27.95" customHeight="1">
      <c r="A31" s="1875" t="s">
        <v>180</v>
      </c>
      <c r="B31" s="722" t="s">
        <v>181</v>
      </c>
      <c r="C31" s="1034" t="s">
        <v>210</v>
      </c>
      <c r="D31" s="1034"/>
      <c r="E31" s="1859" t="s">
        <v>245</v>
      </c>
      <c r="F31" s="1859" t="s">
        <v>246</v>
      </c>
      <c r="G31" s="1847">
        <v>79</v>
      </c>
      <c r="H31" s="1888" t="s">
        <v>205</v>
      </c>
      <c r="I31" s="1888" t="s">
        <v>186</v>
      </c>
      <c r="J31" s="1888" t="s">
        <v>187</v>
      </c>
      <c r="K31" s="1969">
        <v>55000</v>
      </c>
      <c r="L31" s="1969">
        <v>55000</v>
      </c>
      <c r="M31" s="1697"/>
      <c r="N31" s="1774">
        <f t="shared" si="1"/>
        <v>55000</v>
      </c>
      <c r="O31" s="789"/>
      <c r="P31" s="789"/>
      <c r="Q31" s="987"/>
      <c r="R31" s="987"/>
      <c r="S31" s="789"/>
      <c r="T31" s="789"/>
      <c r="U31" s="789"/>
      <c r="V31" s="1933">
        <v>5.95</v>
      </c>
      <c r="W31" s="789"/>
      <c r="X31" s="791"/>
      <c r="Y31" s="789"/>
      <c r="Z31" s="1885"/>
      <c r="AA31" s="1885"/>
      <c r="AB31" s="1885"/>
      <c r="AC31" s="1885"/>
      <c r="AD31" s="1885">
        <v>1</v>
      </c>
      <c r="AE31" s="1885"/>
      <c r="AF31" s="1885"/>
      <c r="AG31" s="319"/>
    </row>
    <row r="32" spans="1:33" ht="27.95" customHeight="1">
      <c r="A32" s="1875" t="s">
        <v>180</v>
      </c>
      <c r="B32" s="722" t="s">
        <v>181</v>
      </c>
      <c r="C32" s="1034" t="s">
        <v>210</v>
      </c>
      <c r="D32" s="1034"/>
      <c r="E32" s="1859" t="s">
        <v>247</v>
      </c>
      <c r="F32" s="1859" t="s">
        <v>248</v>
      </c>
      <c r="G32" s="1847">
        <v>53</v>
      </c>
      <c r="H32" s="1888" t="s">
        <v>205</v>
      </c>
      <c r="I32" s="1888" t="s">
        <v>186</v>
      </c>
      <c r="J32" s="1888" t="s">
        <v>187</v>
      </c>
      <c r="K32" s="1969">
        <v>25000</v>
      </c>
      <c r="L32" s="1969">
        <v>25000</v>
      </c>
      <c r="M32" s="1697"/>
      <c r="N32" s="1774">
        <f t="shared" si="1"/>
        <v>25000</v>
      </c>
      <c r="O32" s="789"/>
      <c r="P32" s="789"/>
      <c r="Q32" s="987"/>
      <c r="R32" s="987"/>
      <c r="S32" s="789"/>
      <c r="T32" s="789"/>
      <c r="U32" s="789"/>
      <c r="V32" s="1933">
        <v>2.7</v>
      </c>
      <c r="W32" s="789"/>
      <c r="X32" s="791"/>
      <c r="Y32" s="789"/>
      <c r="Z32" s="1885"/>
      <c r="AA32" s="1885"/>
      <c r="AB32" s="1885"/>
      <c r="AC32" s="1885"/>
      <c r="AD32" s="1885">
        <v>1</v>
      </c>
      <c r="AE32" s="1885"/>
      <c r="AF32" s="1885"/>
      <c r="AG32" s="319"/>
    </row>
    <row r="33" spans="1:33" ht="27.95" customHeight="1">
      <c r="A33" s="1875" t="s">
        <v>180</v>
      </c>
      <c r="B33" s="722" t="s">
        <v>181</v>
      </c>
      <c r="C33" s="1034" t="s">
        <v>210</v>
      </c>
      <c r="D33" s="1034"/>
      <c r="E33" s="1859" t="s">
        <v>200</v>
      </c>
      <c r="F33" s="1859" t="s">
        <v>200</v>
      </c>
      <c r="G33" s="1720"/>
      <c r="H33" s="720" t="s">
        <v>192</v>
      </c>
      <c r="I33" s="1888" t="s">
        <v>201</v>
      </c>
      <c r="J33" s="1888" t="s">
        <v>187</v>
      </c>
      <c r="K33" s="1969">
        <v>230000</v>
      </c>
      <c r="L33" s="1969">
        <v>230000</v>
      </c>
      <c r="M33" s="1819"/>
      <c r="N33" s="1774">
        <f t="shared" si="1"/>
        <v>230000</v>
      </c>
      <c r="O33" s="789"/>
      <c r="P33" s="789"/>
      <c r="Q33" s="789"/>
      <c r="R33" s="789"/>
      <c r="S33" s="789"/>
      <c r="T33" s="789"/>
      <c r="U33" s="789"/>
      <c r="V33" s="788"/>
      <c r="W33" s="789"/>
      <c r="X33" s="789"/>
      <c r="Y33" s="789"/>
      <c r="Z33" s="1885"/>
      <c r="AA33" s="1885"/>
      <c r="AB33" s="1885"/>
      <c r="AC33" s="1885"/>
      <c r="AD33" s="1885">
        <v>1</v>
      </c>
      <c r="AE33" s="1885"/>
      <c r="AF33" s="1885"/>
      <c r="AG33" s="319" t="s">
        <v>249</v>
      </c>
    </row>
    <row r="34" spans="1:33" ht="33.950000000000003" customHeight="1">
      <c r="A34" s="1875" t="s">
        <v>180</v>
      </c>
      <c r="B34" s="722" t="s">
        <v>181</v>
      </c>
      <c r="C34" s="1034" t="s">
        <v>210</v>
      </c>
      <c r="D34" s="1034"/>
      <c r="E34" s="1859" t="s">
        <v>200</v>
      </c>
      <c r="F34" s="1859" t="s">
        <v>200</v>
      </c>
      <c r="G34" s="1720"/>
      <c r="H34" s="720" t="s">
        <v>192</v>
      </c>
      <c r="I34" s="1260" t="s">
        <v>250</v>
      </c>
      <c r="J34" s="1888" t="s">
        <v>187</v>
      </c>
      <c r="K34" s="1969">
        <v>10104.75</v>
      </c>
      <c r="L34" s="1969">
        <v>10104.75</v>
      </c>
      <c r="M34" s="1819"/>
      <c r="N34" s="1774">
        <f t="shared" si="1"/>
        <v>10104.75</v>
      </c>
      <c r="O34" s="789"/>
      <c r="P34" s="789"/>
      <c r="Q34" s="789"/>
      <c r="R34" s="987"/>
      <c r="S34" s="789"/>
      <c r="T34" s="789"/>
      <c r="U34" s="789"/>
      <c r="V34" s="788"/>
      <c r="W34" s="789"/>
      <c r="X34" s="789"/>
      <c r="Y34" s="789"/>
      <c r="Z34" s="1885"/>
      <c r="AA34" s="1885"/>
      <c r="AB34" s="1885"/>
      <c r="AC34" s="1885"/>
      <c r="AD34" s="1885">
        <v>1</v>
      </c>
      <c r="AE34" s="1885"/>
      <c r="AF34" s="1885"/>
      <c r="AG34" s="319" t="s">
        <v>251</v>
      </c>
    </row>
    <row r="35" spans="1:33" s="169" customFormat="1" ht="27.95" customHeight="1">
      <c r="A35" s="1786" t="s">
        <v>180</v>
      </c>
      <c r="B35" s="1811" t="s">
        <v>181</v>
      </c>
      <c r="C35" s="1811" t="s">
        <v>252</v>
      </c>
      <c r="D35" s="1811"/>
      <c r="E35" s="1859" t="s">
        <v>253</v>
      </c>
      <c r="F35" s="1859" t="s">
        <v>254</v>
      </c>
      <c r="G35" s="1918">
        <v>71</v>
      </c>
      <c r="H35" s="1952" t="s">
        <v>185</v>
      </c>
      <c r="I35" s="1888" t="s">
        <v>186</v>
      </c>
      <c r="J35" s="1269" t="s">
        <v>187</v>
      </c>
      <c r="K35" s="1969">
        <v>41000</v>
      </c>
      <c r="L35" s="1969">
        <v>41000</v>
      </c>
      <c r="M35" s="1820"/>
      <c r="N35" s="1821">
        <v>41000</v>
      </c>
      <c r="O35" s="1736"/>
      <c r="P35" s="1918"/>
      <c r="Q35" s="1918"/>
      <c r="R35" s="1737"/>
      <c r="S35" s="1918"/>
      <c r="T35" s="1918"/>
      <c r="U35" s="1737"/>
      <c r="V35" s="1933">
        <v>5.2</v>
      </c>
      <c r="W35" s="1918"/>
      <c r="X35" s="1918"/>
      <c r="Y35" s="1918"/>
      <c r="Z35" s="1918"/>
      <c r="AA35" s="1918"/>
      <c r="AB35" s="1918"/>
      <c r="AC35" s="1918"/>
      <c r="AD35" s="1918">
        <v>1</v>
      </c>
      <c r="AE35" s="1918"/>
      <c r="AF35" s="1918"/>
      <c r="AG35" s="1738"/>
    </row>
    <row r="36" spans="1:33" s="169" customFormat="1" ht="27.95" customHeight="1">
      <c r="A36" s="1786" t="s">
        <v>180</v>
      </c>
      <c r="B36" s="1811" t="s">
        <v>181</v>
      </c>
      <c r="C36" s="1811" t="s">
        <v>252</v>
      </c>
      <c r="D36" s="1811"/>
      <c r="E36" s="1859" t="s">
        <v>255</v>
      </c>
      <c r="F36" s="1859" t="s">
        <v>256</v>
      </c>
      <c r="G36" s="1918">
        <v>159</v>
      </c>
      <c r="H36" s="1952" t="s">
        <v>185</v>
      </c>
      <c r="I36" s="1888" t="s">
        <v>186</v>
      </c>
      <c r="J36" s="1269" t="s">
        <v>187</v>
      </c>
      <c r="K36" s="1969">
        <v>50000</v>
      </c>
      <c r="L36" s="1969">
        <v>50000</v>
      </c>
      <c r="M36" s="1820"/>
      <c r="N36" s="1821">
        <f t="shared" ref="N36:N46" si="2">K36-M36</f>
        <v>50000</v>
      </c>
      <c r="O36" s="1736"/>
      <c r="P36" s="1918"/>
      <c r="Q36" s="1918"/>
      <c r="R36" s="1737"/>
      <c r="S36" s="1918"/>
      <c r="T36" s="1918"/>
      <c r="U36" s="1737"/>
      <c r="V36" s="1933">
        <v>7</v>
      </c>
      <c r="W36" s="1918"/>
      <c r="X36" s="1918"/>
      <c r="Y36" s="1918"/>
      <c r="Z36" s="1918"/>
      <c r="AA36" s="1918"/>
      <c r="AB36" s="1918"/>
      <c r="AC36" s="1918"/>
      <c r="AD36" s="1918">
        <v>1</v>
      </c>
      <c r="AE36" s="1918"/>
      <c r="AF36" s="1918"/>
      <c r="AG36" s="1738"/>
    </row>
    <row r="37" spans="1:33" s="169" customFormat="1" ht="27.95" customHeight="1">
      <c r="A37" s="1786" t="s">
        <v>180</v>
      </c>
      <c r="B37" s="1811" t="s">
        <v>181</v>
      </c>
      <c r="C37" s="1811" t="s">
        <v>252</v>
      </c>
      <c r="D37" s="1811"/>
      <c r="E37" s="1859" t="s">
        <v>257</v>
      </c>
      <c r="F37" s="1859" t="s">
        <v>258</v>
      </c>
      <c r="G37" s="1918">
        <v>256</v>
      </c>
      <c r="H37" s="1952" t="s">
        <v>185</v>
      </c>
      <c r="I37" s="1888" t="s">
        <v>186</v>
      </c>
      <c r="J37" s="1269" t="s">
        <v>187</v>
      </c>
      <c r="K37" s="1969">
        <v>54500</v>
      </c>
      <c r="L37" s="1969">
        <v>54500</v>
      </c>
      <c r="M37" s="1820"/>
      <c r="N37" s="1821">
        <v>54500</v>
      </c>
      <c r="O37" s="1736"/>
      <c r="P37" s="1918"/>
      <c r="Q37" s="1918"/>
      <c r="R37" s="1737"/>
      <c r="S37" s="1918"/>
      <c r="T37" s="1918"/>
      <c r="U37" s="1737"/>
      <c r="V37" s="1933">
        <v>8</v>
      </c>
      <c r="W37" s="1918"/>
      <c r="X37" s="1918"/>
      <c r="Y37" s="1918"/>
      <c r="Z37" s="1918"/>
      <c r="AA37" s="1918"/>
      <c r="AB37" s="1918"/>
      <c r="AC37" s="1918"/>
      <c r="AD37" s="1918">
        <v>1</v>
      </c>
      <c r="AE37" s="1918"/>
      <c r="AF37" s="1918"/>
      <c r="AG37" s="1738"/>
    </row>
    <row r="38" spans="1:33" s="169" customFormat="1" ht="33.950000000000003" customHeight="1">
      <c r="A38" s="1786" t="s">
        <v>180</v>
      </c>
      <c r="B38" s="1811" t="s">
        <v>181</v>
      </c>
      <c r="C38" s="1811" t="s">
        <v>252</v>
      </c>
      <c r="D38" s="1811"/>
      <c r="E38" s="1859" t="s">
        <v>259</v>
      </c>
      <c r="F38" s="1859" t="s">
        <v>260</v>
      </c>
      <c r="G38" s="1918">
        <v>11</v>
      </c>
      <c r="H38" s="1952" t="s">
        <v>192</v>
      </c>
      <c r="I38" s="720" t="s">
        <v>193</v>
      </c>
      <c r="J38" s="1881" t="s">
        <v>261</v>
      </c>
      <c r="K38" s="1969">
        <v>12030</v>
      </c>
      <c r="L38" s="1822"/>
      <c r="M38" s="1820"/>
      <c r="N38" s="1821">
        <f t="shared" si="2"/>
        <v>12030</v>
      </c>
      <c r="O38" s="1736"/>
      <c r="P38" s="1918"/>
      <c r="Q38" s="1918"/>
      <c r="R38" s="1933">
        <v>1</v>
      </c>
      <c r="S38" s="1918"/>
      <c r="T38" s="1918"/>
      <c r="U38" s="1737"/>
      <c r="V38" s="1736"/>
      <c r="W38" s="1918"/>
      <c r="X38" s="1918"/>
      <c r="Y38" s="1918"/>
      <c r="Z38" s="1918"/>
      <c r="AA38" s="1918"/>
      <c r="AB38" s="1918"/>
      <c r="AC38" s="1918"/>
      <c r="AD38" s="1918"/>
      <c r="AE38" s="1918"/>
      <c r="AF38" s="1918">
        <v>1</v>
      </c>
      <c r="AG38" s="1738"/>
    </row>
    <row r="39" spans="1:33" s="169" customFormat="1" ht="33.950000000000003" customHeight="1">
      <c r="A39" s="1786" t="s">
        <v>180</v>
      </c>
      <c r="B39" s="1811" t="s">
        <v>181</v>
      </c>
      <c r="C39" s="1811" t="s">
        <v>252</v>
      </c>
      <c r="D39" s="1811"/>
      <c r="E39" s="1859" t="s">
        <v>262</v>
      </c>
      <c r="F39" s="1859" t="s">
        <v>263</v>
      </c>
      <c r="G39" s="1918">
        <v>15</v>
      </c>
      <c r="H39" s="1952" t="s">
        <v>192</v>
      </c>
      <c r="I39" s="720" t="s">
        <v>193</v>
      </c>
      <c r="J39" s="1881" t="s">
        <v>261</v>
      </c>
      <c r="K39" s="1969">
        <v>26060</v>
      </c>
      <c r="L39" s="1822"/>
      <c r="M39" s="1823"/>
      <c r="N39" s="1821">
        <f t="shared" si="2"/>
        <v>26060</v>
      </c>
      <c r="O39" s="1736"/>
      <c r="P39" s="1918"/>
      <c r="Q39" s="1918"/>
      <c r="R39" s="1933">
        <v>2</v>
      </c>
      <c r="S39" s="1918"/>
      <c r="T39" s="1918"/>
      <c r="U39" s="1737"/>
      <c r="V39" s="1736"/>
      <c r="W39" s="1918"/>
      <c r="X39" s="1918"/>
      <c r="Y39" s="1918"/>
      <c r="Z39" s="1918"/>
      <c r="AA39" s="1918"/>
      <c r="AB39" s="1918"/>
      <c r="AC39" s="1918"/>
      <c r="AD39" s="1918"/>
      <c r="AE39" s="1918"/>
      <c r="AF39" s="1918">
        <v>1</v>
      </c>
      <c r="AG39" s="1738"/>
    </row>
    <row r="40" spans="1:33" s="169" customFormat="1" ht="33.950000000000003" customHeight="1">
      <c r="A40" s="1786" t="s">
        <v>180</v>
      </c>
      <c r="B40" s="1811" t="s">
        <v>181</v>
      </c>
      <c r="C40" s="1811" t="s">
        <v>252</v>
      </c>
      <c r="D40" s="1811"/>
      <c r="E40" s="1859" t="s">
        <v>264</v>
      </c>
      <c r="F40" s="1859" t="s">
        <v>265</v>
      </c>
      <c r="G40" s="1918">
        <v>33</v>
      </c>
      <c r="H40" s="1952" t="s">
        <v>192</v>
      </c>
      <c r="I40" s="720" t="s">
        <v>193</v>
      </c>
      <c r="J40" s="1881" t="s">
        <v>261</v>
      </c>
      <c r="K40" s="1969">
        <v>12030</v>
      </c>
      <c r="L40" s="1822">
        <f>M40</f>
        <v>12030</v>
      </c>
      <c r="M40" s="1823">
        <v>12030</v>
      </c>
      <c r="N40" s="1821">
        <f t="shared" si="2"/>
        <v>0</v>
      </c>
      <c r="O40" s="1736"/>
      <c r="P40" s="1918"/>
      <c r="Q40" s="1918"/>
      <c r="R40" s="1933">
        <v>1</v>
      </c>
      <c r="S40" s="1918"/>
      <c r="T40" s="1918"/>
      <c r="U40" s="1737"/>
      <c r="V40" s="1736"/>
      <c r="W40" s="1918"/>
      <c r="X40" s="1918"/>
      <c r="Y40" s="1918"/>
      <c r="Z40" s="1918">
        <v>100</v>
      </c>
      <c r="AA40" s="1918">
        <v>100</v>
      </c>
      <c r="AB40" s="1918">
        <v>1</v>
      </c>
      <c r="AC40" s="1918"/>
      <c r="AD40" s="1918"/>
      <c r="AE40" s="1918"/>
      <c r="AF40" s="1918"/>
      <c r="AG40" s="1738"/>
    </row>
    <row r="41" spans="1:33" s="169" customFormat="1" ht="33.950000000000003" customHeight="1">
      <c r="A41" s="1786" t="s">
        <v>180</v>
      </c>
      <c r="B41" s="1811" t="s">
        <v>181</v>
      </c>
      <c r="C41" s="1811" t="s">
        <v>252</v>
      </c>
      <c r="D41" s="1811"/>
      <c r="E41" s="1859" t="s">
        <v>266</v>
      </c>
      <c r="F41" s="1859" t="s">
        <v>267</v>
      </c>
      <c r="G41" s="1918">
        <v>9</v>
      </c>
      <c r="H41" s="1952" t="s">
        <v>192</v>
      </c>
      <c r="I41" s="720" t="s">
        <v>193</v>
      </c>
      <c r="J41" s="1881" t="s">
        <v>261</v>
      </c>
      <c r="K41" s="1969">
        <v>12030</v>
      </c>
      <c r="L41" s="1822">
        <f>K41</f>
        <v>12030</v>
      </c>
      <c r="M41" s="1823">
        <v>12030</v>
      </c>
      <c r="N41" s="1821">
        <f t="shared" si="2"/>
        <v>0</v>
      </c>
      <c r="O41" s="1736"/>
      <c r="P41" s="1918"/>
      <c r="Q41" s="1918"/>
      <c r="R41" s="1933">
        <v>1</v>
      </c>
      <c r="S41" s="1918"/>
      <c r="T41" s="1918"/>
      <c r="U41" s="1737"/>
      <c r="V41" s="1736"/>
      <c r="W41" s="1918"/>
      <c r="X41" s="1918"/>
      <c r="Y41" s="1918"/>
      <c r="Z41" s="1918">
        <v>100</v>
      </c>
      <c r="AA41" s="1918">
        <v>100</v>
      </c>
      <c r="AB41" s="1918">
        <v>1</v>
      </c>
      <c r="AC41" s="1918"/>
      <c r="AD41" s="1918"/>
      <c r="AE41" s="1918"/>
      <c r="AF41" s="1918"/>
      <c r="AG41" s="1738"/>
    </row>
    <row r="42" spans="1:33" s="169" customFormat="1" ht="33.950000000000003" customHeight="1">
      <c r="A42" s="1786" t="s">
        <v>180</v>
      </c>
      <c r="B42" s="1811" t="s">
        <v>181</v>
      </c>
      <c r="C42" s="1811" t="s">
        <v>252</v>
      </c>
      <c r="D42" s="1811"/>
      <c r="E42" s="1859" t="s">
        <v>268</v>
      </c>
      <c r="F42" s="1859" t="s">
        <v>269</v>
      </c>
      <c r="G42" s="1918">
        <v>25</v>
      </c>
      <c r="H42" s="1952" t="s">
        <v>192</v>
      </c>
      <c r="I42" s="720" t="s">
        <v>193</v>
      </c>
      <c r="J42" s="1881" t="s">
        <v>261</v>
      </c>
      <c r="K42" s="1969">
        <v>26060</v>
      </c>
      <c r="L42" s="1822"/>
      <c r="M42" s="1823"/>
      <c r="N42" s="1821">
        <f t="shared" si="2"/>
        <v>26060</v>
      </c>
      <c r="O42" s="1736"/>
      <c r="P42" s="1918"/>
      <c r="Q42" s="1918"/>
      <c r="R42" s="1933">
        <v>2</v>
      </c>
      <c r="S42" s="1918"/>
      <c r="T42" s="1918"/>
      <c r="U42" s="1918"/>
      <c r="V42" s="1736"/>
      <c r="W42" s="1918"/>
      <c r="X42" s="1918"/>
      <c r="Y42" s="1918"/>
      <c r="Z42" s="1918"/>
      <c r="AA42" s="1918"/>
      <c r="AB42" s="1918"/>
      <c r="AC42" s="1918"/>
      <c r="AD42" s="1918"/>
      <c r="AE42" s="1918"/>
      <c r="AF42" s="1918">
        <v>1</v>
      </c>
      <c r="AG42" s="1738"/>
    </row>
    <row r="43" spans="1:33" s="169" customFormat="1" ht="33.950000000000003" customHeight="1">
      <c r="A43" s="1786" t="s">
        <v>180</v>
      </c>
      <c r="B43" s="1811" t="s">
        <v>181</v>
      </c>
      <c r="C43" s="1811" t="s">
        <v>252</v>
      </c>
      <c r="D43" s="1811"/>
      <c r="E43" s="1859" t="s">
        <v>270</v>
      </c>
      <c r="F43" s="1859" t="s">
        <v>271</v>
      </c>
      <c r="G43" s="1918">
        <v>22</v>
      </c>
      <c r="H43" s="1952" t="s">
        <v>192</v>
      </c>
      <c r="I43" s="720" t="s">
        <v>272</v>
      </c>
      <c r="J43" s="1269" t="s">
        <v>187</v>
      </c>
      <c r="K43" s="1969">
        <v>22000</v>
      </c>
      <c r="L43" s="1822"/>
      <c r="M43" s="1823"/>
      <c r="N43" s="1821">
        <f t="shared" si="2"/>
        <v>22000</v>
      </c>
      <c r="O43" s="1736"/>
      <c r="P43" s="1918"/>
      <c r="Q43" s="1918"/>
      <c r="R43" s="1737"/>
      <c r="S43" s="1918"/>
      <c r="T43" s="1918"/>
      <c r="U43" s="1918"/>
      <c r="V43" s="1736"/>
      <c r="W43" s="1918"/>
      <c r="X43" s="1918">
        <v>1</v>
      </c>
      <c r="Y43" s="1918"/>
      <c r="Z43" s="1918"/>
      <c r="AA43" s="1918"/>
      <c r="AB43" s="1918"/>
      <c r="AC43" s="1918"/>
      <c r="AD43" s="1918"/>
      <c r="AE43" s="1918">
        <v>1</v>
      </c>
      <c r="AF43" s="1918"/>
      <c r="AG43" s="1738"/>
    </row>
    <row r="44" spans="1:33" s="169" customFormat="1" ht="33.950000000000003" customHeight="1">
      <c r="A44" s="1786" t="s">
        <v>180</v>
      </c>
      <c r="B44" s="1811" t="s">
        <v>181</v>
      </c>
      <c r="C44" s="1811" t="s">
        <v>252</v>
      </c>
      <c r="D44" s="1811"/>
      <c r="E44" s="1859" t="s">
        <v>273</v>
      </c>
      <c r="F44" s="1859" t="s">
        <v>271</v>
      </c>
      <c r="G44" s="1918">
        <v>23</v>
      </c>
      <c r="H44" s="1952" t="s">
        <v>192</v>
      </c>
      <c r="I44" s="986" t="s">
        <v>274</v>
      </c>
      <c r="J44" s="1269" t="s">
        <v>187</v>
      </c>
      <c r="K44" s="1969">
        <v>13000</v>
      </c>
      <c r="L44" s="1822"/>
      <c r="M44" s="1823"/>
      <c r="N44" s="1821">
        <f t="shared" si="2"/>
        <v>13000</v>
      </c>
      <c r="O44" s="1736"/>
      <c r="P44" s="1918"/>
      <c r="Q44" s="1918"/>
      <c r="R44" s="1737"/>
      <c r="S44" s="1918"/>
      <c r="T44" s="1918"/>
      <c r="U44" s="1918"/>
      <c r="V44" s="1736"/>
      <c r="W44" s="1918"/>
      <c r="X44" s="1918"/>
      <c r="Y44" s="1918">
        <v>1</v>
      </c>
      <c r="Z44" s="1918"/>
      <c r="AA44" s="1918"/>
      <c r="AB44" s="1918"/>
      <c r="AC44" s="1918"/>
      <c r="AD44" s="1918"/>
      <c r="AE44" s="1918"/>
      <c r="AF44" s="1918">
        <v>1</v>
      </c>
      <c r="AG44" s="1738"/>
    </row>
    <row r="45" spans="1:33" s="169" customFormat="1" ht="27.95" customHeight="1">
      <c r="A45" s="1786" t="s">
        <v>180</v>
      </c>
      <c r="B45" s="1811" t="s">
        <v>181</v>
      </c>
      <c r="C45" s="1811" t="s">
        <v>252</v>
      </c>
      <c r="D45" s="1811"/>
      <c r="E45" s="1859" t="s">
        <v>200</v>
      </c>
      <c r="F45" s="1859" t="s">
        <v>200</v>
      </c>
      <c r="G45" s="1740"/>
      <c r="H45" s="1952" t="s">
        <v>192</v>
      </c>
      <c r="I45" s="986" t="s">
        <v>201</v>
      </c>
      <c r="J45" s="1269" t="s">
        <v>187</v>
      </c>
      <c r="K45" s="1969">
        <v>100000</v>
      </c>
      <c r="L45" s="1822">
        <f>M45</f>
        <v>100000</v>
      </c>
      <c r="M45" s="1823">
        <v>100000</v>
      </c>
      <c r="N45" s="1821">
        <f t="shared" si="2"/>
        <v>0</v>
      </c>
      <c r="O45" s="1736"/>
      <c r="P45" s="1918"/>
      <c r="Q45" s="1918"/>
      <c r="R45" s="1737"/>
      <c r="S45" s="1918"/>
      <c r="T45" s="1918"/>
      <c r="U45" s="1918"/>
      <c r="V45" s="1736"/>
      <c r="W45" s="1918"/>
      <c r="X45" s="1918"/>
      <c r="Y45" s="1918"/>
      <c r="Z45" s="1918">
        <v>100</v>
      </c>
      <c r="AA45" s="1918">
        <v>100</v>
      </c>
      <c r="AB45" s="1918">
        <v>1</v>
      </c>
      <c r="AC45" s="1918"/>
      <c r="AD45" s="1918"/>
      <c r="AE45" s="1918"/>
      <c r="AF45" s="1918"/>
      <c r="AG45" s="1738" t="s">
        <v>275</v>
      </c>
    </row>
    <row r="46" spans="1:33" s="169" customFormat="1" ht="33.950000000000003" customHeight="1">
      <c r="A46" s="1786" t="s">
        <v>180</v>
      </c>
      <c r="B46" s="1811" t="s">
        <v>181</v>
      </c>
      <c r="C46" s="1811" t="s">
        <v>252</v>
      </c>
      <c r="D46" s="1811"/>
      <c r="E46" s="1859" t="s">
        <v>200</v>
      </c>
      <c r="F46" s="1859" t="s">
        <v>200</v>
      </c>
      <c r="G46" s="1740"/>
      <c r="H46" s="1952" t="s">
        <v>192</v>
      </c>
      <c r="I46" s="1260" t="s">
        <v>250</v>
      </c>
      <c r="J46" s="1269" t="s">
        <v>187</v>
      </c>
      <c r="K46" s="1969">
        <v>50000</v>
      </c>
      <c r="L46" s="1822">
        <v>47159.88</v>
      </c>
      <c r="M46" s="1823">
        <f>L46</f>
        <v>47159.88</v>
      </c>
      <c r="N46" s="1821">
        <f t="shared" si="2"/>
        <v>2840.1200000000026</v>
      </c>
      <c r="O46" s="1736"/>
      <c r="P46" s="1918"/>
      <c r="Q46" s="1918"/>
      <c r="R46" s="1737"/>
      <c r="S46" s="1918"/>
      <c r="T46" s="1918"/>
      <c r="U46" s="1918"/>
      <c r="V46" s="1736"/>
      <c r="W46" s="1918"/>
      <c r="X46" s="1918"/>
      <c r="Y46" s="1918"/>
      <c r="Z46" s="1918">
        <v>100</v>
      </c>
      <c r="AA46" s="1918">
        <v>100</v>
      </c>
      <c r="AB46" s="1918">
        <v>1</v>
      </c>
      <c r="AC46" s="1918"/>
      <c r="AD46" s="1918"/>
      <c r="AE46" s="1918"/>
      <c r="AF46" s="1918"/>
      <c r="AG46" s="1738" t="s">
        <v>276</v>
      </c>
    </row>
    <row r="47" spans="1:33" s="169" customFormat="1" ht="33.950000000000003" customHeight="1">
      <c r="A47" s="1875" t="s">
        <v>180</v>
      </c>
      <c r="B47" s="722" t="s">
        <v>181</v>
      </c>
      <c r="C47" s="722" t="s">
        <v>277</v>
      </c>
      <c r="D47" s="722"/>
      <c r="E47" s="1897" t="s">
        <v>200</v>
      </c>
      <c r="F47" s="1897" t="s">
        <v>200</v>
      </c>
      <c r="G47" s="1568"/>
      <c r="H47" s="720" t="s">
        <v>192</v>
      </c>
      <c r="I47" s="1260" t="s">
        <v>250</v>
      </c>
      <c r="J47" s="1269" t="s">
        <v>187</v>
      </c>
      <c r="K47" s="1986">
        <v>27957.15</v>
      </c>
      <c r="L47" s="312">
        <v>27957.15</v>
      </c>
      <c r="M47" s="1819">
        <v>27957.15</v>
      </c>
      <c r="N47" s="1774">
        <f>K47-M47</f>
        <v>0</v>
      </c>
      <c r="O47" s="989"/>
      <c r="P47" s="989"/>
      <c r="Q47" s="987"/>
      <c r="R47" s="989"/>
      <c r="S47" s="989"/>
      <c r="T47" s="989"/>
      <c r="U47" s="989"/>
      <c r="V47" s="989"/>
      <c r="W47" s="789"/>
      <c r="X47" s="789"/>
      <c r="Y47" s="789"/>
      <c r="Z47" s="1885">
        <v>100</v>
      </c>
      <c r="AA47" s="1885">
        <v>100</v>
      </c>
      <c r="AB47" s="1885">
        <v>1</v>
      </c>
      <c r="AC47" s="1885"/>
      <c r="AD47" s="1885"/>
      <c r="AE47" s="996"/>
      <c r="AF47" s="1885"/>
      <c r="AG47" s="319" t="s">
        <v>278</v>
      </c>
    </row>
    <row r="48" spans="1:33" s="169" customFormat="1" ht="33.950000000000003" customHeight="1">
      <c r="A48" s="1875" t="s">
        <v>180</v>
      </c>
      <c r="B48" s="722" t="s">
        <v>181</v>
      </c>
      <c r="C48" s="722" t="s">
        <v>277</v>
      </c>
      <c r="D48" s="722"/>
      <c r="E48" s="1897" t="s">
        <v>279</v>
      </c>
      <c r="F48" s="1897" t="s">
        <v>280</v>
      </c>
      <c r="G48" s="1892">
        <v>113</v>
      </c>
      <c r="H48" s="720" t="s">
        <v>192</v>
      </c>
      <c r="I48" s="720" t="s">
        <v>193</v>
      </c>
      <c r="J48" s="1269" t="s">
        <v>187</v>
      </c>
      <c r="K48" s="1986">
        <v>34500</v>
      </c>
      <c r="L48" s="1986">
        <v>34500</v>
      </c>
      <c r="M48" s="1819">
        <v>34500</v>
      </c>
      <c r="N48" s="1774">
        <f>K48-M48</f>
        <v>0</v>
      </c>
      <c r="O48" s="989"/>
      <c r="P48" s="989"/>
      <c r="Q48" s="987"/>
      <c r="R48" s="787">
        <v>3</v>
      </c>
      <c r="S48" s="989"/>
      <c r="T48" s="989"/>
      <c r="U48" s="989"/>
      <c r="V48" s="989"/>
      <c r="W48" s="789"/>
      <c r="X48" s="789"/>
      <c r="Y48" s="789"/>
      <c r="Z48" s="1885"/>
      <c r="AA48" s="1885">
        <v>100</v>
      </c>
      <c r="AB48" s="1885"/>
      <c r="AC48" s="1885"/>
      <c r="AD48" s="1885">
        <v>1</v>
      </c>
      <c r="AE48" s="996"/>
      <c r="AF48" s="1885"/>
      <c r="AG48" s="319"/>
    </row>
    <row r="49" spans="1:33" s="169" customFormat="1" ht="33.950000000000003" customHeight="1">
      <c r="A49" s="1875" t="s">
        <v>180</v>
      </c>
      <c r="B49" s="722" t="s">
        <v>181</v>
      </c>
      <c r="C49" s="722" t="s">
        <v>277</v>
      </c>
      <c r="D49" s="722"/>
      <c r="E49" s="1897" t="s">
        <v>281</v>
      </c>
      <c r="F49" s="1897" t="s">
        <v>282</v>
      </c>
      <c r="G49" s="1892">
        <v>124</v>
      </c>
      <c r="H49" s="720" t="s">
        <v>192</v>
      </c>
      <c r="I49" s="720" t="s">
        <v>193</v>
      </c>
      <c r="J49" s="1269" t="s">
        <v>187</v>
      </c>
      <c r="K49" s="1986">
        <v>23000</v>
      </c>
      <c r="L49" s="1986">
        <v>23000</v>
      </c>
      <c r="M49" s="1819">
        <v>23000</v>
      </c>
      <c r="N49" s="1774">
        <f>K49-M49</f>
        <v>0</v>
      </c>
      <c r="O49" s="989"/>
      <c r="P49" s="989"/>
      <c r="Q49" s="987"/>
      <c r="R49" s="787">
        <v>2</v>
      </c>
      <c r="S49" s="989"/>
      <c r="T49" s="989"/>
      <c r="U49" s="989"/>
      <c r="V49" s="989"/>
      <c r="W49" s="789"/>
      <c r="X49" s="789"/>
      <c r="Y49" s="789"/>
      <c r="Z49" s="1885">
        <v>100</v>
      </c>
      <c r="AA49" s="1885">
        <v>100</v>
      </c>
      <c r="AB49" s="1885">
        <v>1</v>
      </c>
      <c r="AC49" s="1885"/>
      <c r="AD49" s="1885"/>
      <c r="AE49" s="996"/>
      <c r="AF49" s="1885"/>
      <c r="AG49" s="319"/>
    </row>
    <row r="50" spans="1:33" s="169" customFormat="1" ht="33.950000000000003" customHeight="1">
      <c r="A50" s="1875" t="s">
        <v>180</v>
      </c>
      <c r="B50" s="722" t="s">
        <v>181</v>
      </c>
      <c r="C50" s="722" t="s">
        <v>277</v>
      </c>
      <c r="D50" s="722"/>
      <c r="E50" s="1897" t="s">
        <v>283</v>
      </c>
      <c r="F50" s="1897" t="s">
        <v>284</v>
      </c>
      <c r="G50" s="1892">
        <v>116</v>
      </c>
      <c r="H50" s="720" t="s">
        <v>192</v>
      </c>
      <c r="I50" s="720" t="s">
        <v>193</v>
      </c>
      <c r="J50" s="1269" t="s">
        <v>187</v>
      </c>
      <c r="K50" s="1986">
        <v>11500</v>
      </c>
      <c r="L50" s="1986">
        <v>11500</v>
      </c>
      <c r="M50" s="1819">
        <v>11500</v>
      </c>
      <c r="N50" s="1774">
        <f>K50-M50</f>
        <v>0</v>
      </c>
      <c r="O50" s="989"/>
      <c r="P50" s="989"/>
      <c r="Q50" s="987"/>
      <c r="R50" s="787">
        <v>1</v>
      </c>
      <c r="S50" s="989"/>
      <c r="T50" s="989"/>
      <c r="U50" s="989"/>
      <c r="V50" s="989"/>
      <c r="W50" s="789"/>
      <c r="X50" s="789"/>
      <c r="Y50" s="789"/>
      <c r="Z50" s="1885">
        <v>100</v>
      </c>
      <c r="AA50" s="1885">
        <v>100</v>
      </c>
      <c r="AB50" s="1885">
        <v>1</v>
      </c>
      <c r="AC50" s="1885"/>
      <c r="AD50" s="1885"/>
      <c r="AE50" s="996"/>
      <c r="AF50" s="1885"/>
      <c r="AG50" s="319"/>
    </row>
    <row r="51" spans="1:33" s="169" customFormat="1" ht="33.950000000000003" customHeight="1">
      <c r="A51" s="1875" t="s">
        <v>180</v>
      </c>
      <c r="B51" s="722" t="s">
        <v>181</v>
      </c>
      <c r="C51" s="722" t="s">
        <v>277</v>
      </c>
      <c r="D51" s="722"/>
      <c r="E51" s="1897" t="s">
        <v>285</v>
      </c>
      <c r="F51" s="1897" t="s">
        <v>286</v>
      </c>
      <c r="G51" s="1892">
        <v>87</v>
      </c>
      <c r="H51" s="720" t="s">
        <v>192</v>
      </c>
      <c r="I51" s="720" t="s">
        <v>193</v>
      </c>
      <c r="J51" s="1269" t="s">
        <v>187</v>
      </c>
      <c r="K51" s="1986">
        <v>23000</v>
      </c>
      <c r="L51" s="1986">
        <v>23000</v>
      </c>
      <c r="M51" s="1819"/>
      <c r="N51" s="1774">
        <f>K51-M51</f>
        <v>23000</v>
      </c>
      <c r="O51" s="989"/>
      <c r="P51" s="989"/>
      <c r="Q51" s="987"/>
      <c r="R51" s="787">
        <v>2</v>
      </c>
      <c r="S51" s="989"/>
      <c r="T51" s="989"/>
      <c r="U51" s="989"/>
      <c r="V51" s="989"/>
      <c r="W51" s="789"/>
      <c r="X51" s="789"/>
      <c r="Y51" s="789"/>
      <c r="Z51" s="1885"/>
      <c r="AA51" s="1885"/>
      <c r="AB51" s="1885"/>
      <c r="AC51" s="1885"/>
      <c r="AD51" s="1885">
        <v>1</v>
      </c>
      <c r="AE51" s="996"/>
      <c r="AF51" s="1885"/>
      <c r="AG51" s="319"/>
    </row>
    <row r="52" spans="1:33" s="169" customFormat="1" ht="27.95" customHeight="1">
      <c r="A52" s="1875" t="s">
        <v>180</v>
      </c>
      <c r="B52" s="722" t="s">
        <v>181</v>
      </c>
      <c r="C52" s="722" t="s">
        <v>277</v>
      </c>
      <c r="D52" s="722"/>
      <c r="E52" s="1897" t="s">
        <v>287</v>
      </c>
      <c r="F52" s="1897" t="s">
        <v>287</v>
      </c>
      <c r="G52" s="1892">
        <v>55</v>
      </c>
      <c r="H52" s="1032" t="s">
        <v>205</v>
      </c>
      <c r="I52" s="1861" t="s">
        <v>186</v>
      </c>
      <c r="J52" s="1269" t="s">
        <v>187</v>
      </c>
      <c r="K52" s="1986">
        <v>20903.45</v>
      </c>
      <c r="L52" s="1986">
        <v>20903.45</v>
      </c>
      <c r="M52" s="1819">
        <v>20903.45</v>
      </c>
      <c r="N52" s="1774">
        <f t="shared" ref="N52:N64" si="3">K52-M52</f>
        <v>0</v>
      </c>
      <c r="O52" s="989"/>
      <c r="P52" s="989"/>
      <c r="Q52" s="987"/>
      <c r="R52" s="989"/>
      <c r="S52" s="989"/>
      <c r="T52" s="989"/>
      <c r="U52" s="989"/>
      <c r="V52" s="787">
        <v>2.6</v>
      </c>
      <c r="W52" s="789"/>
      <c r="X52" s="789"/>
      <c r="Y52" s="789"/>
      <c r="Z52" s="1885">
        <v>100</v>
      </c>
      <c r="AA52" s="1885">
        <v>100</v>
      </c>
      <c r="AB52" s="1885">
        <v>1</v>
      </c>
      <c r="AC52" s="1885"/>
      <c r="AD52" s="1885"/>
      <c r="AE52" s="1885"/>
      <c r="AF52" s="1885"/>
      <c r="AG52" s="319"/>
    </row>
    <row r="53" spans="1:33" s="169" customFormat="1" ht="27.95" customHeight="1">
      <c r="A53" s="1875" t="s">
        <v>180</v>
      </c>
      <c r="B53" s="722" t="s">
        <v>181</v>
      </c>
      <c r="C53" s="722" t="s">
        <v>277</v>
      </c>
      <c r="D53" s="722"/>
      <c r="E53" s="1897" t="s">
        <v>288</v>
      </c>
      <c r="F53" s="1897" t="s">
        <v>288</v>
      </c>
      <c r="G53" s="1892">
        <v>27</v>
      </c>
      <c r="H53" s="1032" t="s">
        <v>205</v>
      </c>
      <c r="I53" s="1861" t="s">
        <v>186</v>
      </c>
      <c r="J53" s="1269" t="s">
        <v>187</v>
      </c>
      <c r="K53" s="1986">
        <v>12185.72</v>
      </c>
      <c r="L53" s="1986">
        <v>12185.72</v>
      </c>
      <c r="M53" s="1819">
        <v>12185.72</v>
      </c>
      <c r="N53" s="1774">
        <f t="shared" si="3"/>
        <v>0</v>
      </c>
      <c r="O53" s="989"/>
      <c r="P53" s="989"/>
      <c r="Q53" s="987"/>
      <c r="R53" s="989"/>
      <c r="S53" s="989"/>
      <c r="T53" s="989"/>
      <c r="U53" s="989"/>
      <c r="V53" s="787">
        <v>2.4</v>
      </c>
      <c r="W53" s="789"/>
      <c r="X53" s="789"/>
      <c r="Y53" s="789"/>
      <c r="Z53" s="1885">
        <v>100</v>
      </c>
      <c r="AA53" s="1885">
        <v>100</v>
      </c>
      <c r="AB53" s="1885">
        <v>1</v>
      </c>
      <c r="AC53" s="1885"/>
      <c r="AD53" s="1885"/>
      <c r="AE53" s="1885"/>
      <c r="AF53" s="1885"/>
      <c r="AG53" s="319"/>
    </row>
    <row r="54" spans="1:33" s="169" customFormat="1" ht="27.95" customHeight="1">
      <c r="A54" s="1875" t="s">
        <v>180</v>
      </c>
      <c r="B54" s="722" t="s">
        <v>181</v>
      </c>
      <c r="C54" s="722" t="s">
        <v>277</v>
      </c>
      <c r="D54" s="722"/>
      <c r="E54" s="1859" t="s">
        <v>289</v>
      </c>
      <c r="F54" s="1859" t="s">
        <v>289</v>
      </c>
      <c r="G54" s="1892">
        <v>28</v>
      </c>
      <c r="H54" s="1032" t="s">
        <v>205</v>
      </c>
      <c r="I54" s="1861" t="s">
        <v>186</v>
      </c>
      <c r="J54" s="1269" t="s">
        <v>187</v>
      </c>
      <c r="K54" s="1969">
        <v>48877.95</v>
      </c>
      <c r="L54" s="1969">
        <v>48877.95</v>
      </c>
      <c r="M54" s="1799">
        <v>47506.97</v>
      </c>
      <c r="N54" s="1774">
        <f t="shared" si="3"/>
        <v>1370.9799999999959</v>
      </c>
      <c r="O54" s="989"/>
      <c r="P54" s="989"/>
      <c r="Q54" s="987"/>
      <c r="R54" s="787"/>
      <c r="S54" s="989"/>
      <c r="T54" s="989"/>
      <c r="U54" s="989"/>
      <c r="V54" s="987">
        <v>4.3</v>
      </c>
      <c r="W54" s="789"/>
      <c r="X54" s="789"/>
      <c r="Y54" s="789"/>
      <c r="Z54" s="1885">
        <v>100</v>
      </c>
      <c r="AA54" s="1885">
        <v>97</v>
      </c>
      <c r="AB54" s="1885">
        <v>1</v>
      </c>
      <c r="AC54" s="1885"/>
      <c r="AD54" s="1885"/>
      <c r="AE54" s="1885"/>
      <c r="AF54" s="1885"/>
      <c r="AG54" s="319"/>
    </row>
    <row r="55" spans="1:33" s="169" customFormat="1" ht="27.95" customHeight="1">
      <c r="A55" s="1875" t="s">
        <v>180</v>
      </c>
      <c r="B55" s="722" t="s">
        <v>181</v>
      </c>
      <c r="C55" s="722" t="s">
        <v>277</v>
      </c>
      <c r="D55" s="722"/>
      <c r="E55" s="1859" t="s">
        <v>290</v>
      </c>
      <c r="F55" s="1859" t="s">
        <v>290</v>
      </c>
      <c r="G55" s="1892">
        <v>226</v>
      </c>
      <c r="H55" s="1032" t="s">
        <v>205</v>
      </c>
      <c r="I55" s="1861" t="s">
        <v>186</v>
      </c>
      <c r="J55" s="1269" t="s">
        <v>187</v>
      </c>
      <c r="K55" s="1969">
        <v>56035.74</v>
      </c>
      <c r="L55" s="1969">
        <v>56035.74</v>
      </c>
      <c r="M55" s="1799">
        <v>56035.74</v>
      </c>
      <c r="N55" s="1774">
        <f t="shared" si="3"/>
        <v>0</v>
      </c>
      <c r="O55" s="989"/>
      <c r="P55" s="989"/>
      <c r="Q55" s="987"/>
      <c r="R55" s="787"/>
      <c r="S55" s="989"/>
      <c r="T55" s="989"/>
      <c r="U55" s="989"/>
      <c r="V55" s="987">
        <v>10.9</v>
      </c>
      <c r="W55" s="789"/>
      <c r="X55" s="789"/>
      <c r="Y55" s="789"/>
      <c r="Z55" s="1885">
        <v>100</v>
      </c>
      <c r="AA55" s="1885">
        <v>100</v>
      </c>
      <c r="AB55" s="1885">
        <v>1</v>
      </c>
      <c r="AC55" s="1885"/>
      <c r="AD55" s="1885"/>
      <c r="AE55" s="1885"/>
      <c r="AF55" s="1885"/>
      <c r="AG55" s="319"/>
    </row>
    <row r="56" spans="1:33" s="169" customFormat="1" ht="27.95" customHeight="1">
      <c r="A56" s="1875" t="s">
        <v>180</v>
      </c>
      <c r="B56" s="722" t="s">
        <v>181</v>
      </c>
      <c r="C56" s="722" t="s">
        <v>277</v>
      </c>
      <c r="D56" s="722"/>
      <c r="E56" s="1859" t="s">
        <v>291</v>
      </c>
      <c r="F56" s="1859" t="s">
        <v>291</v>
      </c>
      <c r="G56" s="1892">
        <v>70</v>
      </c>
      <c r="H56" s="1032" t="s">
        <v>205</v>
      </c>
      <c r="I56" s="1861" t="s">
        <v>186</v>
      </c>
      <c r="J56" s="1269" t="s">
        <v>187</v>
      </c>
      <c r="K56" s="1969">
        <v>65908.039999999994</v>
      </c>
      <c r="L56" s="1969">
        <v>65908.039999999994</v>
      </c>
      <c r="M56" s="1799">
        <v>65908.039999999994</v>
      </c>
      <c r="N56" s="1774">
        <f t="shared" si="3"/>
        <v>0</v>
      </c>
      <c r="O56" s="989"/>
      <c r="P56" s="989"/>
      <c r="Q56" s="1227"/>
      <c r="R56" s="989"/>
      <c r="S56" s="989"/>
      <c r="T56" s="989"/>
      <c r="U56" s="989"/>
      <c r="V56" s="987">
        <v>3.7</v>
      </c>
      <c r="W56" s="789"/>
      <c r="X56" s="789"/>
      <c r="Y56" s="789"/>
      <c r="Z56" s="1885">
        <v>100</v>
      </c>
      <c r="AA56" s="1885">
        <v>100</v>
      </c>
      <c r="AB56" s="1885">
        <v>1</v>
      </c>
      <c r="AC56" s="1885"/>
      <c r="AD56" s="1885"/>
      <c r="AE56" s="1885"/>
      <c r="AF56" s="1885"/>
      <c r="AG56" s="319"/>
    </row>
    <row r="57" spans="1:33" s="169" customFormat="1" ht="27.95" customHeight="1">
      <c r="A57" s="1875" t="s">
        <v>9</v>
      </c>
      <c r="B57" s="722" t="s">
        <v>181</v>
      </c>
      <c r="C57" s="722" t="s">
        <v>277</v>
      </c>
      <c r="D57" s="722"/>
      <c r="E57" s="1649" t="s">
        <v>281</v>
      </c>
      <c r="F57" s="1649" t="s">
        <v>292</v>
      </c>
      <c r="G57" s="1892">
        <v>56</v>
      </c>
      <c r="H57" s="720" t="s">
        <v>192</v>
      </c>
      <c r="I57" s="986" t="s">
        <v>293</v>
      </c>
      <c r="J57" s="1269" t="s">
        <v>187</v>
      </c>
      <c r="K57" s="1965">
        <v>8500</v>
      </c>
      <c r="L57" s="1986">
        <v>8500</v>
      </c>
      <c r="M57" s="1819">
        <v>8500</v>
      </c>
      <c r="N57" s="1774">
        <f t="shared" si="3"/>
        <v>0</v>
      </c>
      <c r="O57" s="989"/>
      <c r="P57" s="989"/>
      <c r="Q57" s="987">
        <v>2</v>
      </c>
      <c r="R57" s="787"/>
      <c r="S57" s="989"/>
      <c r="T57" s="989"/>
      <c r="U57" s="989"/>
      <c r="V57" s="989"/>
      <c r="W57" s="789"/>
      <c r="X57" s="789"/>
      <c r="Y57" s="789"/>
      <c r="Z57" s="1885">
        <v>100</v>
      </c>
      <c r="AA57" s="1885">
        <v>100</v>
      </c>
      <c r="AB57" s="1885">
        <v>1</v>
      </c>
      <c r="AC57" s="1885"/>
      <c r="AD57" s="1885"/>
      <c r="AE57" s="996"/>
      <c r="AF57" s="1885"/>
      <c r="AG57" s="319"/>
    </row>
    <row r="58" spans="1:33" s="169" customFormat="1" ht="27.95" customHeight="1">
      <c r="A58" s="1875" t="s">
        <v>9</v>
      </c>
      <c r="B58" s="722" t="s">
        <v>181</v>
      </c>
      <c r="C58" s="722" t="s">
        <v>277</v>
      </c>
      <c r="D58" s="722"/>
      <c r="E58" s="1649" t="s">
        <v>279</v>
      </c>
      <c r="F58" s="1649" t="s">
        <v>294</v>
      </c>
      <c r="G58" s="1892">
        <v>57</v>
      </c>
      <c r="H58" s="720" t="s">
        <v>192</v>
      </c>
      <c r="I58" s="1888" t="s">
        <v>293</v>
      </c>
      <c r="J58" s="1269" t="s">
        <v>187</v>
      </c>
      <c r="K58" s="1965">
        <v>8500</v>
      </c>
      <c r="L58" s="1986">
        <v>8500</v>
      </c>
      <c r="M58" s="1819">
        <v>8500</v>
      </c>
      <c r="N58" s="1774">
        <f t="shared" si="3"/>
        <v>0</v>
      </c>
      <c r="O58" s="989"/>
      <c r="P58" s="989"/>
      <c r="Q58" s="987">
        <v>2</v>
      </c>
      <c r="R58" s="989"/>
      <c r="S58" s="989"/>
      <c r="T58" s="989"/>
      <c r="U58" s="989"/>
      <c r="V58" s="787"/>
      <c r="W58" s="789"/>
      <c r="X58" s="789"/>
      <c r="Y58" s="789"/>
      <c r="Z58" s="1885">
        <v>100</v>
      </c>
      <c r="AA58" s="1885">
        <v>100</v>
      </c>
      <c r="AB58" s="1885">
        <v>1</v>
      </c>
      <c r="AC58" s="1885"/>
      <c r="AD58" s="1885"/>
      <c r="AE58" s="1885"/>
      <c r="AF58" s="1885"/>
      <c r="AG58" s="319"/>
    </row>
    <row r="59" spans="1:33" s="169" customFormat="1" ht="27.95" customHeight="1">
      <c r="A59" s="1875" t="s">
        <v>9</v>
      </c>
      <c r="B59" s="722" t="s">
        <v>181</v>
      </c>
      <c r="C59" s="722" t="s">
        <v>277</v>
      </c>
      <c r="D59" s="722"/>
      <c r="E59" s="1649" t="s">
        <v>295</v>
      </c>
      <c r="F59" s="1649" t="s">
        <v>296</v>
      </c>
      <c r="G59" s="1892">
        <v>122</v>
      </c>
      <c r="H59" s="720" t="s">
        <v>192</v>
      </c>
      <c r="I59" s="1888" t="s">
        <v>293</v>
      </c>
      <c r="J59" s="1269" t="s">
        <v>187</v>
      </c>
      <c r="K59" s="1965">
        <v>8500</v>
      </c>
      <c r="L59" s="1986">
        <v>8500</v>
      </c>
      <c r="M59" s="1819">
        <v>8500</v>
      </c>
      <c r="N59" s="1774">
        <f t="shared" si="3"/>
        <v>0</v>
      </c>
      <c r="O59" s="989"/>
      <c r="P59" s="989"/>
      <c r="Q59" s="987">
        <v>2</v>
      </c>
      <c r="R59" s="989"/>
      <c r="S59" s="989"/>
      <c r="T59" s="989"/>
      <c r="U59" s="989"/>
      <c r="V59" s="787"/>
      <c r="W59" s="789"/>
      <c r="X59" s="789"/>
      <c r="Y59" s="789"/>
      <c r="Z59" s="1885">
        <v>100</v>
      </c>
      <c r="AA59" s="1885">
        <v>100</v>
      </c>
      <c r="AB59" s="1885">
        <v>1</v>
      </c>
      <c r="AC59" s="1885"/>
      <c r="AD59" s="1885"/>
      <c r="AE59" s="1885"/>
      <c r="AF59" s="1885"/>
      <c r="AG59" s="319"/>
    </row>
    <row r="60" spans="1:33" s="169" customFormat="1" ht="27.95" customHeight="1">
      <c r="A60" s="1875" t="s">
        <v>9</v>
      </c>
      <c r="B60" s="722" t="s">
        <v>181</v>
      </c>
      <c r="C60" s="722" t="s">
        <v>277</v>
      </c>
      <c r="D60" s="722"/>
      <c r="E60" s="1649" t="s">
        <v>297</v>
      </c>
      <c r="F60" s="1649" t="s">
        <v>298</v>
      </c>
      <c r="G60" s="1892">
        <v>70</v>
      </c>
      <c r="H60" s="720" t="s">
        <v>192</v>
      </c>
      <c r="I60" s="1888" t="s">
        <v>293</v>
      </c>
      <c r="J60" s="1269" t="s">
        <v>187</v>
      </c>
      <c r="K60" s="1965">
        <v>8500</v>
      </c>
      <c r="L60" s="1969">
        <v>8500</v>
      </c>
      <c r="M60" s="1799">
        <v>8500</v>
      </c>
      <c r="N60" s="1774">
        <f t="shared" si="3"/>
        <v>0</v>
      </c>
      <c r="O60" s="989"/>
      <c r="P60" s="989"/>
      <c r="Q60" s="987">
        <v>2</v>
      </c>
      <c r="R60" s="787"/>
      <c r="S60" s="989"/>
      <c r="T60" s="989"/>
      <c r="U60" s="989"/>
      <c r="V60" s="987"/>
      <c r="W60" s="789"/>
      <c r="X60" s="789"/>
      <c r="Y60" s="789"/>
      <c r="Z60" s="1885">
        <v>100</v>
      </c>
      <c r="AA60" s="1885">
        <v>100</v>
      </c>
      <c r="AB60" s="1885">
        <v>1</v>
      </c>
      <c r="AC60" s="1885"/>
      <c r="AD60" s="1885"/>
      <c r="AE60" s="1885"/>
      <c r="AF60" s="1885"/>
      <c r="AG60" s="319"/>
    </row>
    <row r="61" spans="1:33" s="169" customFormat="1" ht="27.95" customHeight="1">
      <c r="A61" s="1875" t="s">
        <v>9</v>
      </c>
      <c r="B61" s="722" t="s">
        <v>181</v>
      </c>
      <c r="C61" s="722" t="s">
        <v>277</v>
      </c>
      <c r="D61" s="722"/>
      <c r="E61" s="1649" t="s">
        <v>299</v>
      </c>
      <c r="F61" s="1649" t="s">
        <v>300</v>
      </c>
      <c r="G61" s="1892">
        <v>64</v>
      </c>
      <c r="H61" s="720" t="s">
        <v>192</v>
      </c>
      <c r="I61" s="1888" t="s">
        <v>293</v>
      </c>
      <c r="J61" s="1269" t="s">
        <v>187</v>
      </c>
      <c r="K61" s="1965">
        <v>2125</v>
      </c>
      <c r="L61" s="1969">
        <v>2125</v>
      </c>
      <c r="M61" s="1799">
        <v>2125</v>
      </c>
      <c r="N61" s="1774">
        <f t="shared" si="3"/>
        <v>0</v>
      </c>
      <c r="O61" s="989"/>
      <c r="P61" s="989"/>
      <c r="Q61" s="987">
        <v>0.5</v>
      </c>
      <c r="R61" s="787"/>
      <c r="S61" s="989"/>
      <c r="T61" s="989"/>
      <c r="U61" s="989"/>
      <c r="V61" s="987"/>
      <c r="W61" s="789"/>
      <c r="X61" s="789"/>
      <c r="Y61" s="789"/>
      <c r="Z61" s="1885">
        <v>100</v>
      </c>
      <c r="AA61" s="1885">
        <v>100</v>
      </c>
      <c r="AB61" s="1885">
        <v>1</v>
      </c>
      <c r="AC61" s="1885"/>
      <c r="AD61" s="1885"/>
      <c r="AE61" s="1885"/>
      <c r="AF61" s="1885"/>
      <c r="AG61" s="319"/>
    </row>
    <row r="62" spans="1:33" s="169" customFormat="1" ht="27.95" customHeight="1">
      <c r="A62" s="1875" t="s">
        <v>9</v>
      </c>
      <c r="B62" s="722" t="s">
        <v>181</v>
      </c>
      <c r="C62" s="722" t="s">
        <v>277</v>
      </c>
      <c r="D62" s="722"/>
      <c r="E62" s="1649" t="s">
        <v>285</v>
      </c>
      <c r="F62" s="1649" t="s">
        <v>301</v>
      </c>
      <c r="G62" s="1892">
        <v>24</v>
      </c>
      <c r="H62" s="720" t="s">
        <v>192</v>
      </c>
      <c r="I62" s="1888" t="s">
        <v>293</v>
      </c>
      <c r="J62" s="1269" t="s">
        <v>187</v>
      </c>
      <c r="K62" s="1965">
        <v>1275</v>
      </c>
      <c r="L62" s="1969">
        <v>1275</v>
      </c>
      <c r="M62" s="1799">
        <v>1275</v>
      </c>
      <c r="N62" s="1774">
        <f t="shared" si="3"/>
        <v>0</v>
      </c>
      <c r="O62" s="989"/>
      <c r="P62" s="989"/>
      <c r="Q62" s="987">
        <v>0.3</v>
      </c>
      <c r="R62" s="787"/>
      <c r="S62" s="989"/>
      <c r="T62" s="989"/>
      <c r="U62" s="989"/>
      <c r="V62" s="987"/>
      <c r="W62" s="789"/>
      <c r="X62" s="789"/>
      <c r="Y62" s="789"/>
      <c r="Z62" s="1885">
        <v>100</v>
      </c>
      <c r="AA62" s="1885">
        <v>100</v>
      </c>
      <c r="AB62" s="1885">
        <v>1</v>
      </c>
      <c r="AC62" s="1885"/>
      <c r="AD62" s="1885"/>
      <c r="AE62" s="1885"/>
      <c r="AF62" s="1885"/>
      <c r="AG62" s="319"/>
    </row>
    <row r="63" spans="1:33" s="169" customFormat="1" ht="33.950000000000003" customHeight="1">
      <c r="A63" s="1875" t="s">
        <v>9</v>
      </c>
      <c r="B63" s="722" t="s">
        <v>181</v>
      </c>
      <c r="C63" s="722" t="s">
        <v>277</v>
      </c>
      <c r="D63" s="722"/>
      <c r="E63" s="1276" t="s">
        <v>302</v>
      </c>
      <c r="F63" s="1276" t="s">
        <v>303</v>
      </c>
      <c r="G63" s="1892">
        <v>21</v>
      </c>
      <c r="H63" s="720" t="s">
        <v>192</v>
      </c>
      <c r="I63" s="720" t="s">
        <v>193</v>
      </c>
      <c r="J63" s="1269" t="s">
        <v>187</v>
      </c>
      <c r="K63" s="1965">
        <v>11500</v>
      </c>
      <c r="L63" s="1969"/>
      <c r="M63" s="1799"/>
      <c r="N63" s="1774">
        <f t="shared" si="3"/>
        <v>11500</v>
      </c>
      <c r="O63" s="989"/>
      <c r="P63" s="989"/>
      <c r="Q63" s="987"/>
      <c r="R63" s="787">
        <v>1</v>
      </c>
      <c r="S63" s="989"/>
      <c r="T63" s="989"/>
      <c r="U63" s="989"/>
      <c r="V63" s="987"/>
      <c r="W63" s="789"/>
      <c r="X63" s="789"/>
      <c r="Y63" s="789"/>
      <c r="Z63" s="1885"/>
      <c r="AA63" s="1885"/>
      <c r="AB63" s="1885"/>
      <c r="AC63" s="1885"/>
      <c r="AD63" s="1885"/>
      <c r="AE63" s="1885"/>
      <c r="AF63" s="1885">
        <v>1</v>
      </c>
      <c r="AG63" s="319"/>
    </row>
    <row r="64" spans="1:33" s="169" customFormat="1" ht="27.95" customHeight="1">
      <c r="A64" s="1875" t="s">
        <v>9</v>
      </c>
      <c r="B64" s="722" t="s">
        <v>181</v>
      </c>
      <c r="C64" s="722" t="s">
        <v>277</v>
      </c>
      <c r="D64" s="722"/>
      <c r="E64" s="722" t="s">
        <v>200</v>
      </c>
      <c r="F64" s="722" t="s">
        <v>200</v>
      </c>
      <c r="G64" s="1568"/>
      <c r="H64" s="720" t="s">
        <v>192</v>
      </c>
      <c r="I64" s="1885" t="s">
        <v>201</v>
      </c>
      <c r="J64" s="1269" t="s">
        <v>187</v>
      </c>
      <c r="K64" s="312">
        <v>12713.6</v>
      </c>
      <c r="L64" s="312">
        <v>12713.6</v>
      </c>
      <c r="M64" s="1799"/>
      <c r="N64" s="1774">
        <f t="shared" si="3"/>
        <v>12713.6</v>
      </c>
      <c r="O64" s="989"/>
      <c r="P64" s="989"/>
      <c r="Q64" s="987"/>
      <c r="R64" s="787"/>
      <c r="S64" s="989"/>
      <c r="T64" s="989"/>
      <c r="U64" s="989"/>
      <c r="V64" s="987"/>
      <c r="W64" s="789"/>
      <c r="X64" s="789"/>
      <c r="Y64" s="789"/>
      <c r="Z64" s="1885">
        <v>80</v>
      </c>
      <c r="AA64" s="1885"/>
      <c r="AB64" s="1885"/>
      <c r="AC64" s="1885">
        <v>1</v>
      </c>
      <c r="AD64" s="1885"/>
      <c r="AE64" s="1885"/>
      <c r="AF64" s="1885"/>
      <c r="AG64" s="319" t="s">
        <v>304</v>
      </c>
    </row>
    <row r="65" spans="1:33" s="169" customFormat="1" ht="33.950000000000003" customHeight="1">
      <c r="A65" s="1875" t="s">
        <v>180</v>
      </c>
      <c r="B65" s="722" t="s">
        <v>181</v>
      </c>
      <c r="C65" s="722" t="s">
        <v>305</v>
      </c>
      <c r="D65" s="722"/>
      <c r="E65" s="1539" t="s">
        <v>306</v>
      </c>
      <c r="F65" s="1539" t="s">
        <v>307</v>
      </c>
      <c r="G65" s="1892">
        <v>58</v>
      </c>
      <c r="H65" s="1888" t="s">
        <v>192</v>
      </c>
      <c r="I65" s="720" t="s">
        <v>193</v>
      </c>
      <c r="J65" s="1269" t="s">
        <v>187</v>
      </c>
      <c r="K65" s="1969">
        <v>15000</v>
      </c>
      <c r="L65" s="1969">
        <v>15000</v>
      </c>
      <c r="M65" s="1819">
        <v>10000</v>
      </c>
      <c r="N65" s="1774">
        <f>K65-M65</f>
        <v>5000</v>
      </c>
      <c r="O65" s="1885"/>
      <c r="P65" s="1885"/>
      <c r="Q65" s="1885"/>
      <c r="R65" s="796">
        <f>[5]CİDE!$H$16</f>
        <v>2</v>
      </c>
      <c r="S65" s="1885"/>
      <c r="T65" s="1885"/>
      <c r="U65" s="787"/>
      <c r="V65" s="788"/>
      <c r="W65" s="1885"/>
      <c r="X65" s="1885"/>
      <c r="Y65" s="1885"/>
      <c r="Z65" s="1926">
        <v>80</v>
      </c>
      <c r="AA65" s="1926">
        <v>50</v>
      </c>
      <c r="AB65" s="1885"/>
      <c r="AC65" s="1885">
        <v>1</v>
      </c>
      <c r="AD65" s="1885"/>
      <c r="AE65" s="1885"/>
      <c r="AF65" s="1885"/>
      <c r="AG65" s="319"/>
    </row>
    <row r="66" spans="1:33" s="169" customFormat="1" ht="27.95" customHeight="1">
      <c r="A66" s="1875" t="s">
        <v>180</v>
      </c>
      <c r="B66" s="722" t="s">
        <v>181</v>
      </c>
      <c r="C66" s="722" t="s">
        <v>305</v>
      </c>
      <c r="D66" s="722"/>
      <c r="E66" s="1539" t="s">
        <v>200</v>
      </c>
      <c r="F66" s="1539" t="s">
        <v>200</v>
      </c>
      <c r="G66" s="1568"/>
      <c r="H66" s="1888" t="s">
        <v>192</v>
      </c>
      <c r="I66" s="1569" t="s">
        <v>201</v>
      </c>
      <c r="J66" s="1269" t="s">
        <v>187</v>
      </c>
      <c r="K66" s="1969">
        <v>22826.84</v>
      </c>
      <c r="L66" s="1969">
        <v>22826.84</v>
      </c>
      <c r="M66" s="1819">
        <v>20000</v>
      </c>
      <c r="N66" s="1774">
        <f t="shared" ref="N66:N81" si="4">K66-M66</f>
        <v>2826.84</v>
      </c>
      <c r="O66" s="1885"/>
      <c r="P66" s="1885"/>
      <c r="Q66" s="1885"/>
      <c r="R66" s="796"/>
      <c r="S66" s="1885"/>
      <c r="T66" s="1885"/>
      <c r="U66" s="787"/>
      <c r="V66" s="788"/>
      <c r="W66" s="1885"/>
      <c r="X66" s="1885"/>
      <c r="Y66" s="1885"/>
      <c r="Z66" s="1926">
        <v>90</v>
      </c>
      <c r="AA66" s="1926">
        <v>88</v>
      </c>
      <c r="AB66" s="1885"/>
      <c r="AC66" s="1885">
        <v>1</v>
      </c>
      <c r="AD66" s="1885"/>
      <c r="AE66" s="1885"/>
      <c r="AF66" s="1885"/>
      <c r="AG66" s="319" t="s">
        <v>308</v>
      </c>
    </row>
    <row r="67" spans="1:33" s="169" customFormat="1" ht="27.95" customHeight="1">
      <c r="A67" s="1875" t="s">
        <v>180</v>
      </c>
      <c r="B67" s="722" t="s">
        <v>181</v>
      </c>
      <c r="C67" s="722" t="s">
        <v>305</v>
      </c>
      <c r="D67" s="722"/>
      <c r="E67" s="1539" t="s">
        <v>309</v>
      </c>
      <c r="F67" s="1539" t="s">
        <v>310</v>
      </c>
      <c r="G67" s="1885">
        <v>136</v>
      </c>
      <c r="H67" s="1888" t="s">
        <v>192</v>
      </c>
      <c r="I67" s="720" t="s">
        <v>193</v>
      </c>
      <c r="J67" s="1269" t="s">
        <v>187</v>
      </c>
      <c r="K67" s="1969">
        <v>51000</v>
      </c>
      <c r="L67" s="1969">
        <v>51000</v>
      </c>
      <c r="M67" s="1819">
        <v>51000</v>
      </c>
      <c r="N67" s="1774">
        <f t="shared" si="4"/>
        <v>0</v>
      </c>
      <c r="O67" s="1885"/>
      <c r="P67" s="1885"/>
      <c r="Q67" s="1885"/>
      <c r="R67" s="1645">
        <v>5</v>
      </c>
      <c r="S67" s="1885"/>
      <c r="T67" s="1885"/>
      <c r="U67" s="787"/>
      <c r="V67" s="788"/>
      <c r="W67" s="1885"/>
      <c r="X67" s="1885"/>
      <c r="Y67" s="1885"/>
      <c r="Z67" s="1926">
        <v>100</v>
      </c>
      <c r="AA67" s="1926">
        <v>100</v>
      </c>
      <c r="AB67" s="1885">
        <v>1</v>
      </c>
      <c r="AC67" s="1885"/>
      <c r="AD67" s="1885"/>
      <c r="AE67" s="1885"/>
      <c r="AF67" s="1885"/>
      <c r="AG67" s="319"/>
    </row>
    <row r="68" spans="1:33" s="169" customFormat="1" ht="27.95" customHeight="1">
      <c r="A68" s="1875" t="s">
        <v>180</v>
      </c>
      <c r="B68" s="722" t="s">
        <v>181</v>
      </c>
      <c r="C68" s="722" t="s">
        <v>305</v>
      </c>
      <c r="D68" s="722"/>
      <c r="E68" s="1539" t="s">
        <v>311</v>
      </c>
      <c r="F68" s="1539" t="s">
        <v>312</v>
      </c>
      <c r="G68" s="1885">
        <v>52</v>
      </c>
      <c r="H68" s="1888" t="s">
        <v>192</v>
      </c>
      <c r="I68" s="1732" t="s">
        <v>154</v>
      </c>
      <c r="J68" s="1269" t="s">
        <v>187</v>
      </c>
      <c r="K68" s="1969">
        <v>25000</v>
      </c>
      <c r="L68" s="1969">
        <v>25000</v>
      </c>
      <c r="M68" s="1819">
        <v>10000</v>
      </c>
      <c r="N68" s="1774">
        <f t="shared" si="4"/>
        <v>15000</v>
      </c>
      <c r="O68" s="1885"/>
      <c r="P68" s="1885"/>
      <c r="Q68" s="1885"/>
      <c r="R68" s="1645">
        <v>2</v>
      </c>
      <c r="S68" s="1885"/>
      <c r="T68" s="1885"/>
      <c r="U68" s="787"/>
      <c r="V68" s="788"/>
      <c r="W68" s="1885"/>
      <c r="X68" s="1885"/>
      <c r="Y68" s="1885"/>
      <c r="Z68" s="1926"/>
      <c r="AA68" s="1926">
        <v>40</v>
      </c>
      <c r="AB68" s="1885"/>
      <c r="AC68" s="1885"/>
      <c r="AD68" s="1885">
        <v>1</v>
      </c>
      <c r="AE68" s="1885"/>
      <c r="AF68" s="1885"/>
      <c r="AG68" s="319"/>
    </row>
    <row r="69" spans="1:33" s="169" customFormat="1" ht="27.95" customHeight="1">
      <c r="A69" s="1875" t="s">
        <v>180</v>
      </c>
      <c r="B69" s="722" t="s">
        <v>181</v>
      </c>
      <c r="C69" s="722" t="s">
        <v>305</v>
      </c>
      <c r="D69" s="722"/>
      <c r="E69" s="1539" t="s">
        <v>313</v>
      </c>
      <c r="F69" s="1539" t="s">
        <v>314</v>
      </c>
      <c r="G69" s="1885">
        <v>77</v>
      </c>
      <c r="H69" s="1888" t="s">
        <v>192</v>
      </c>
      <c r="I69" s="1732" t="s">
        <v>154</v>
      </c>
      <c r="J69" s="1269" t="s">
        <v>187</v>
      </c>
      <c r="K69" s="1969">
        <v>16000</v>
      </c>
      <c r="L69" s="1969">
        <v>16000</v>
      </c>
      <c r="M69" s="1819">
        <v>10000</v>
      </c>
      <c r="N69" s="1774">
        <f t="shared" si="4"/>
        <v>6000</v>
      </c>
      <c r="O69" s="1885"/>
      <c r="P69" s="1885"/>
      <c r="Q69" s="1885"/>
      <c r="R69" s="1645">
        <v>3</v>
      </c>
      <c r="S69" s="1885"/>
      <c r="T69" s="1885"/>
      <c r="U69" s="787"/>
      <c r="V69" s="788"/>
      <c r="W69" s="1885"/>
      <c r="X69" s="1885"/>
      <c r="Y69" s="1885"/>
      <c r="Z69" s="1926">
        <v>75</v>
      </c>
      <c r="AA69" s="1926">
        <v>63</v>
      </c>
      <c r="AB69" s="1885"/>
      <c r="AC69" s="1885">
        <v>1</v>
      </c>
      <c r="AD69" s="1885"/>
      <c r="AE69" s="1885"/>
      <c r="AF69" s="1885"/>
      <c r="AG69" s="319"/>
    </row>
    <row r="70" spans="1:33" s="169" customFormat="1" ht="27.95" customHeight="1">
      <c r="A70" s="1875" t="s">
        <v>180</v>
      </c>
      <c r="B70" s="722" t="s">
        <v>181</v>
      </c>
      <c r="C70" s="722" t="s">
        <v>305</v>
      </c>
      <c r="D70" s="722"/>
      <c r="E70" s="1539" t="s">
        <v>315</v>
      </c>
      <c r="F70" s="1539" t="s">
        <v>316</v>
      </c>
      <c r="G70" s="1885">
        <v>301</v>
      </c>
      <c r="H70" s="1888" t="s">
        <v>192</v>
      </c>
      <c r="I70" s="1732" t="s">
        <v>293</v>
      </c>
      <c r="J70" s="1269" t="s">
        <v>187</v>
      </c>
      <c r="K70" s="1969">
        <v>15000</v>
      </c>
      <c r="L70" s="1969">
        <v>15000</v>
      </c>
      <c r="M70" s="1819">
        <v>15000</v>
      </c>
      <c r="N70" s="1774">
        <f t="shared" si="4"/>
        <v>0</v>
      </c>
      <c r="O70" s="1885"/>
      <c r="P70" s="1885"/>
      <c r="Q70" s="796">
        <v>0.3</v>
      </c>
      <c r="R70" s="1645"/>
      <c r="S70" s="1885"/>
      <c r="T70" s="1885"/>
      <c r="U70" s="787"/>
      <c r="V70" s="788"/>
      <c r="W70" s="1885"/>
      <c r="X70" s="1885"/>
      <c r="Y70" s="1885"/>
      <c r="Z70" s="1926">
        <v>100</v>
      </c>
      <c r="AA70" s="1926">
        <v>100</v>
      </c>
      <c r="AB70" s="1885">
        <v>1</v>
      </c>
      <c r="AC70" s="1885"/>
      <c r="AD70" s="1885"/>
      <c r="AE70" s="1885"/>
      <c r="AF70" s="1885"/>
      <c r="AG70" s="319"/>
    </row>
    <row r="71" spans="1:33" s="169" customFormat="1" ht="27.95" customHeight="1">
      <c r="A71" s="1875" t="s">
        <v>180</v>
      </c>
      <c r="B71" s="722" t="s">
        <v>181</v>
      </c>
      <c r="C71" s="722" t="s">
        <v>305</v>
      </c>
      <c r="D71" s="722"/>
      <c r="E71" s="1539" t="s">
        <v>317</v>
      </c>
      <c r="F71" s="1539" t="s">
        <v>318</v>
      </c>
      <c r="G71" s="1885">
        <v>68</v>
      </c>
      <c r="H71" s="1888" t="s">
        <v>192</v>
      </c>
      <c r="I71" s="1732" t="s">
        <v>154</v>
      </c>
      <c r="J71" s="1269" t="s">
        <v>187</v>
      </c>
      <c r="K71" s="1969">
        <v>15000</v>
      </c>
      <c r="L71" s="1969"/>
      <c r="M71" s="1819"/>
      <c r="N71" s="1774">
        <f t="shared" si="4"/>
        <v>15000</v>
      </c>
      <c r="O71" s="1885"/>
      <c r="P71" s="1885"/>
      <c r="Q71" s="1885"/>
      <c r="R71" s="1645">
        <v>2</v>
      </c>
      <c r="S71" s="1885"/>
      <c r="T71" s="1885"/>
      <c r="U71" s="787"/>
      <c r="V71" s="788"/>
      <c r="W71" s="1885"/>
      <c r="X71" s="1885"/>
      <c r="Y71" s="1885"/>
      <c r="Z71" s="1926"/>
      <c r="AA71" s="1926"/>
      <c r="AB71" s="1885"/>
      <c r="AC71" s="1885"/>
      <c r="AD71" s="1885"/>
      <c r="AE71" s="1885"/>
      <c r="AF71" s="1885">
        <v>1</v>
      </c>
      <c r="AG71" s="319"/>
    </row>
    <row r="72" spans="1:33" s="169" customFormat="1" ht="27.95" customHeight="1">
      <c r="A72" s="1875" t="s">
        <v>180</v>
      </c>
      <c r="B72" s="722" t="s">
        <v>181</v>
      </c>
      <c r="C72" s="722" t="s">
        <v>305</v>
      </c>
      <c r="D72" s="722"/>
      <c r="E72" s="1539" t="s">
        <v>319</v>
      </c>
      <c r="F72" s="1539" t="s">
        <v>320</v>
      </c>
      <c r="G72" s="1885">
        <v>730</v>
      </c>
      <c r="H72" s="1888" t="s">
        <v>205</v>
      </c>
      <c r="I72" s="1732" t="s">
        <v>186</v>
      </c>
      <c r="J72" s="1269" t="s">
        <v>187</v>
      </c>
      <c r="K72" s="1969">
        <v>116825</v>
      </c>
      <c r="L72" s="1969">
        <v>116825</v>
      </c>
      <c r="M72" s="1819">
        <v>70000</v>
      </c>
      <c r="N72" s="1774">
        <f t="shared" si="4"/>
        <v>46825</v>
      </c>
      <c r="O72" s="1885"/>
      <c r="P72" s="1885"/>
      <c r="Q72" s="1885"/>
      <c r="R72" s="1933"/>
      <c r="S72" s="1885"/>
      <c r="T72" s="1885"/>
      <c r="U72" s="787"/>
      <c r="V72" s="1933">
        <v>14.5</v>
      </c>
      <c r="W72" s="1885"/>
      <c r="X72" s="1885"/>
      <c r="Y72" s="1885"/>
      <c r="Z72" s="1926"/>
      <c r="AA72" s="1926">
        <v>60</v>
      </c>
      <c r="AB72" s="1885"/>
      <c r="AC72" s="1885"/>
      <c r="AD72" s="1885">
        <v>1</v>
      </c>
      <c r="AE72" s="1885"/>
      <c r="AF72" s="1885"/>
      <c r="AG72" s="319"/>
    </row>
    <row r="73" spans="1:33" s="169" customFormat="1" ht="27.95" customHeight="1">
      <c r="A73" s="1875" t="s">
        <v>180</v>
      </c>
      <c r="B73" s="722" t="s">
        <v>181</v>
      </c>
      <c r="C73" s="722" t="s">
        <v>305</v>
      </c>
      <c r="D73" s="722"/>
      <c r="E73" s="1539" t="s">
        <v>321</v>
      </c>
      <c r="F73" s="1539" t="s">
        <v>322</v>
      </c>
      <c r="G73" s="1885">
        <v>60</v>
      </c>
      <c r="H73" s="1888" t="s">
        <v>205</v>
      </c>
      <c r="I73" s="1732" t="s">
        <v>186</v>
      </c>
      <c r="J73" s="1269" t="s">
        <v>187</v>
      </c>
      <c r="K73" s="1969">
        <v>20525</v>
      </c>
      <c r="L73" s="1969">
        <v>20525</v>
      </c>
      <c r="M73" s="1819">
        <v>20525</v>
      </c>
      <c r="N73" s="1774">
        <f t="shared" si="4"/>
        <v>0</v>
      </c>
      <c r="O73" s="1885"/>
      <c r="P73" s="1885"/>
      <c r="Q73" s="1885"/>
      <c r="R73" s="1933"/>
      <c r="S73" s="1885"/>
      <c r="T73" s="1885"/>
      <c r="U73" s="787"/>
      <c r="V73" s="1933">
        <v>2.2000000000000002</v>
      </c>
      <c r="W73" s="1885"/>
      <c r="X73" s="1885"/>
      <c r="Y73" s="1885"/>
      <c r="Z73" s="1926">
        <v>100</v>
      </c>
      <c r="AA73" s="1926">
        <v>100</v>
      </c>
      <c r="AB73" s="1885">
        <v>1</v>
      </c>
      <c r="AC73" s="1885"/>
      <c r="AD73" s="1885"/>
      <c r="AE73" s="1885"/>
      <c r="AF73" s="1885"/>
      <c r="AG73" s="319"/>
    </row>
    <row r="74" spans="1:33" s="169" customFormat="1" ht="27.95" customHeight="1">
      <c r="A74" s="1875" t="s">
        <v>180</v>
      </c>
      <c r="B74" s="722" t="s">
        <v>181</v>
      </c>
      <c r="C74" s="722" t="s">
        <v>305</v>
      </c>
      <c r="D74" s="722"/>
      <c r="E74" s="1539" t="s">
        <v>323</v>
      </c>
      <c r="F74" s="1539" t="s">
        <v>324</v>
      </c>
      <c r="G74" s="1885">
        <v>351</v>
      </c>
      <c r="H74" s="1888" t="s">
        <v>205</v>
      </c>
      <c r="I74" s="1732" t="s">
        <v>186</v>
      </c>
      <c r="J74" s="1269" t="s">
        <v>187</v>
      </c>
      <c r="K74" s="1969">
        <v>74825</v>
      </c>
      <c r="L74" s="1969">
        <v>74825</v>
      </c>
      <c r="M74" s="1819">
        <v>50000</v>
      </c>
      <c r="N74" s="1774">
        <f t="shared" si="4"/>
        <v>24825</v>
      </c>
      <c r="O74" s="1885"/>
      <c r="P74" s="1885"/>
      <c r="Q74" s="1885"/>
      <c r="R74" s="1933"/>
      <c r="S74" s="1885"/>
      <c r="T74" s="1885"/>
      <c r="U74" s="787"/>
      <c r="V74" s="1933">
        <v>10</v>
      </c>
      <c r="W74" s="1885"/>
      <c r="X74" s="1885"/>
      <c r="Y74" s="1885"/>
      <c r="Z74" s="1885"/>
      <c r="AA74" s="1885">
        <v>67</v>
      </c>
      <c r="AB74" s="1885"/>
      <c r="AC74" s="1885"/>
      <c r="AD74" s="1885">
        <v>1</v>
      </c>
      <c r="AE74" s="1885"/>
      <c r="AF74" s="1885"/>
      <c r="AG74" s="319"/>
    </row>
    <row r="75" spans="1:33" s="169" customFormat="1" ht="27.95" customHeight="1">
      <c r="A75" s="1875" t="s">
        <v>180</v>
      </c>
      <c r="B75" s="722" t="s">
        <v>181</v>
      </c>
      <c r="C75" s="722" t="s">
        <v>305</v>
      </c>
      <c r="D75" s="722"/>
      <c r="E75" s="1539" t="s">
        <v>325</v>
      </c>
      <c r="F75" s="1539" t="s">
        <v>326</v>
      </c>
      <c r="G75" s="1885">
        <v>91</v>
      </c>
      <c r="H75" s="1888" t="s">
        <v>205</v>
      </c>
      <c r="I75" s="1732" t="s">
        <v>186</v>
      </c>
      <c r="J75" s="1269" t="s">
        <v>187</v>
      </c>
      <c r="K75" s="1969">
        <v>23325</v>
      </c>
      <c r="L75" s="1969"/>
      <c r="M75" s="1819"/>
      <c r="N75" s="1774">
        <f t="shared" si="4"/>
        <v>23325</v>
      </c>
      <c r="O75" s="1885"/>
      <c r="P75" s="1885"/>
      <c r="Q75" s="1885"/>
      <c r="R75" s="1933"/>
      <c r="S75" s="1885"/>
      <c r="T75" s="1885"/>
      <c r="U75" s="787"/>
      <c r="V75" s="1933">
        <v>1.7</v>
      </c>
      <c r="W75" s="1885"/>
      <c r="X75" s="1885"/>
      <c r="Y75" s="1885"/>
      <c r="Z75" s="1885"/>
      <c r="AA75" s="1885"/>
      <c r="AB75" s="1885"/>
      <c r="AC75" s="1885"/>
      <c r="AD75" s="1885"/>
      <c r="AE75" s="1885"/>
      <c r="AF75" s="1885">
        <v>1</v>
      </c>
      <c r="AG75" s="319"/>
    </row>
    <row r="76" spans="1:33" s="169" customFormat="1" ht="27.95" customHeight="1">
      <c r="A76" s="1875" t="s">
        <v>180</v>
      </c>
      <c r="B76" s="722" t="s">
        <v>181</v>
      </c>
      <c r="C76" s="722" t="s">
        <v>305</v>
      </c>
      <c r="D76" s="722"/>
      <c r="E76" s="1539" t="s">
        <v>327</v>
      </c>
      <c r="F76" s="1539" t="s">
        <v>328</v>
      </c>
      <c r="G76" s="1885">
        <v>343</v>
      </c>
      <c r="H76" s="1888" t="s">
        <v>205</v>
      </c>
      <c r="I76" s="1732" t="s">
        <v>186</v>
      </c>
      <c r="J76" s="1269" t="s">
        <v>187</v>
      </c>
      <c r="K76" s="1969">
        <v>79075</v>
      </c>
      <c r="L76" s="1969">
        <v>79075</v>
      </c>
      <c r="M76" s="1819">
        <v>50000</v>
      </c>
      <c r="N76" s="1774">
        <f t="shared" si="4"/>
        <v>29075</v>
      </c>
      <c r="O76" s="1885"/>
      <c r="P76" s="1885"/>
      <c r="Q76" s="1885"/>
      <c r="R76" s="1933"/>
      <c r="S76" s="1885"/>
      <c r="T76" s="1885"/>
      <c r="U76" s="787"/>
      <c r="V76" s="1933">
        <v>12.1</v>
      </c>
      <c r="W76" s="1885"/>
      <c r="X76" s="1885"/>
      <c r="Y76" s="1885"/>
      <c r="Z76" s="1885"/>
      <c r="AA76" s="1885">
        <v>63</v>
      </c>
      <c r="AB76" s="1885"/>
      <c r="AC76" s="1885"/>
      <c r="AD76" s="1885">
        <v>1</v>
      </c>
      <c r="AE76" s="1885"/>
      <c r="AF76" s="1885"/>
      <c r="AG76" s="319"/>
    </row>
    <row r="77" spans="1:33" s="279" customFormat="1" ht="27.95" customHeight="1">
      <c r="A77" s="1875" t="s">
        <v>180</v>
      </c>
      <c r="B77" s="722" t="s">
        <v>181</v>
      </c>
      <c r="C77" s="722" t="s">
        <v>305</v>
      </c>
      <c r="D77" s="722"/>
      <c r="E77" s="1539" t="s">
        <v>329</v>
      </c>
      <c r="F77" s="1539" t="s">
        <v>330</v>
      </c>
      <c r="G77" s="1885">
        <v>177</v>
      </c>
      <c r="H77" s="1888" t="s">
        <v>205</v>
      </c>
      <c r="I77" s="1732" t="s">
        <v>186</v>
      </c>
      <c r="J77" s="1269" t="s">
        <v>187</v>
      </c>
      <c r="K77" s="1969">
        <v>24425</v>
      </c>
      <c r="L77" s="1969">
        <v>24425</v>
      </c>
      <c r="M77" s="1819">
        <v>10000</v>
      </c>
      <c r="N77" s="1774">
        <f t="shared" si="4"/>
        <v>14425</v>
      </c>
      <c r="O77" s="1885"/>
      <c r="P77" s="1885"/>
      <c r="Q77" s="1885"/>
      <c r="R77" s="1933"/>
      <c r="S77" s="1885"/>
      <c r="T77" s="1885"/>
      <c r="U77" s="787"/>
      <c r="V77" s="1933">
        <v>2.4</v>
      </c>
      <c r="W77" s="1885"/>
      <c r="X77" s="1885"/>
      <c r="Y77" s="1885"/>
      <c r="Z77" s="1926"/>
      <c r="AA77" s="1926">
        <v>41</v>
      </c>
      <c r="AB77" s="1885"/>
      <c r="AC77" s="1885"/>
      <c r="AD77" s="1885">
        <v>1</v>
      </c>
      <c r="AE77" s="1885"/>
      <c r="AF77" s="1885"/>
      <c r="AG77" s="319"/>
    </row>
    <row r="78" spans="1:33" s="279" customFormat="1" ht="27.95" customHeight="1">
      <c r="A78" s="1875" t="s">
        <v>180</v>
      </c>
      <c r="B78" s="722" t="s">
        <v>181</v>
      </c>
      <c r="C78" s="722" t="s">
        <v>305</v>
      </c>
      <c r="D78" s="722"/>
      <c r="E78" s="1539" t="s">
        <v>331</v>
      </c>
      <c r="F78" s="1539" t="s">
        <v>332</v>
      </c>
      <c r="G78" s="1885">
        <v>125</v>
      </c>
      <c r="H78" s="1888" t="s">
        <v>205</v>
      </c>
      <c r="I78" s="1732" t="s">
        <v>186</v>
      </c>
      <c r="J78" s="1269" t="s">
        <v>187</v>
      </c>
      <c r="K78" s="1969">
        <v>44575</v>
      </c>
      <c r="L78" s="1969">
        <v>44575</v>
      </c>
      <c r="M78" s="1819">
        <v>25000</v>
      </c>
      <c r="N78" s="1774">
        <f t="shared" si="4"/>
        <v>19575</v>
      </c>
      <c r="O78" s="1885"/>
      <c r="P78" s="1885"/>
      <c r="Q78" s="1885"/>
      <c r="R78" s="1933"/>
      <c r="S78" s="1885"/>
      <c r="T78" s="1885"/>
      <c r="U78" s="787"/>
      <c r="V78" s="1933">
        <v>5.5</v>
      </c>
      <c r="W78" s="1885"/>
      <c r="X78" s="1885"/>
      <c r="Y78" s="1885"/>
      <c r="Z78" s="1926"/>
      <c r="AA78" s="1926">
        <v>56</v>
      </c>
      <c r="AB78" s="1885"/>
      <c r="AC78" s="1885"/>
      <c r="AD78" s="1885">
        <v>1</v>
      </c>
      <c r="AE78" s="1885"/>
      <c r="AF78" s="1885"/>
      <c r="AG78" s="319"/>
    </row>
    <row r="79" spans="1:33" s="279" customFormat="1" ht="27.95" customHeight="1">
      <c r="A79" s="1875" t="s">
        <v>180</v>
      </c>
      <c r="B79" s="722" t="s">
        <v>181</v>
      </c>
      <c r="C79" s="722" t="s">
        <v>305</v>
      </c>
      <c r="D79" s="722"/>
      <c r="E79" s="1539" t="s">
        <v>333</v>
      </c>
      <c r="F79" s="1539" t="s">
        <v>334</v>
      </c>
      <c r="G79" s="1885">
        <v>117</v>
      </c>
      <c r="H79" s="1888" t="s">
        <v>205</v>
      </c>
      <c r="I79" s="1732" t="s">
        <v>186</v>
      </c>
      <c r="J79" s="1269" t="s">
        <v>187</v>
      </c>
      <c r="K79" s="1969">
        <v>21225</v>
      </c>
      <c r="L79" s="1969">
        <v>21225</v>
      </c>
      <c r="M79" s="1819">
        <v>3000</v>
      </c>
      <c r="N79" s="1774">
        <f t="shared" si="4"/>
        <v>18225</v>
      </c>
      <c r="O79" s="1885"/>
      <c r="P79" s="1885"/>
      <c r="Q79" s="1885"/>
      <c r="R79" s="1933"/>
      <c r="S79" s="1885"/>
      <c r="T79" s="1885"/>
      <c r="U79" s="787"/>
      <c r="V79" s="1933">
        <v>2.8</v>
      </c>
      <c r="W79" s="1885"/>
      <c r="X79" s="1885"/>
      <c r="Y79" s="1885"/>
      <c r="Z79" s="1926"/>
      <c r="AA79" s="1926">
        <v>14</v>
      </c>
      <c r="AB79" s="1885"/>
      <c r="AC79" s="1885"/>
      <c r="AD79" s="1885">
        <v>1</v>
      </c>
      <c r="AE79" s="1885"/>
      <c r="AF79" s="1885"/>
      <c r="AG79" s="319"/>
    </row>
    <row r="80" spans="1:33" s="279" customFormat="1" ht="27.95" customHeight="1">
      <c r="A80" s="1875" t="s">
        <v>180</v>
      </c>
      <c r="B80" s="722" t="s">
        <v>181</v>
      </c>
      <c r="C80" s="722" t="s">
        <v>305</v>
      </c>
      <c r="D80" s="722"/>
      <c r="E80" s="1539" t="s">
        <v>335</v>
      </c>
      <c r="F80" s="1539" t="s">
        <v>336</v>
      </c>
      <c r="G80" s="1885">
        <v>107</v>
      </c>
      <c r="H80" s="1888" t="s">
        <v>205</v>
      </c>
      <c r="I80" s="1732" t="s">
        <v>186</v>
      </c>
      <c r="J80" s="1269" t="s">
        <v>187</v>
      </c>
      <c r="K80" s="1969">
        <v>28825</v>
      </c>
      <c r="L80" s="1969">
        <v>28825</v>
      </c>
      <c r="M80" s="1819">
        <v>10000</v>
      </c>
      <c r="N80" s="1774">
        <f t="shared" si="4"/>
        <v>18825</v>
      </c>
      <c r="O80" s="1885"/>
      <c r="P80" s="1885"/>
      <c r="Q80" s="1885"/>
      <c r="R80" s="1933"/>
      <c r="S80" s="1885"/>
      <c r="T80" s="1885"/>
      <c r="U80" s="787"/>
      <c r="V80" s="1933">
        <v>2.1</v>
      </c>
      <c r="W80" s="1885"/>
      <c r="X80" s="1885"/>
      <c r="Y80" s="1885"/>
      <c r="Z80" s="1926"/>
      <c r="AA80" s="1926">
        <v>35</v>
      </c>
      <c r="AB80" s="1885"/>
      <c r="AC80" s="1885"/>
      <c r="AD80" s="1885">
        <v>1</v>
      </c>
      <c r="AE80" s="1885"/>
      <c r="AF80" s="1885"/>
      <c r="AG80" s="319"/>
    </row>
    <row r="81" spans="1:33" s="279" customFormat="1" ht="27.95" customHeight="1">
      <c r="A81" s="1875" t="s">
        <v>180</v>
      </c>
      <c r="B81" s="722" t="s">
        <v>181</v>
      </c>
      <c r="C81" s="722" t="s">
        <v>305</v>
      </c>
      <c r="D81" s="722"/>
      <c r="E81" s="1539" t="s">
        <v>337</v>
      </c>
      <c r="F81" s="1539" t="s">
        <v>338</v>
      </c>
      <c r="G81" s="1885">
        <v>41</v>
      </c>
      <c r="H81" s="1888" t="s">
        <v>205</v>
      </c>
      <c r="I81" s="1732" t="s">
        <v>186</v>
      </c>
      <c r="J81" s="1269" t="s">
        <v>187</v>
      </c>
      <c r="K81" s="1969">
        <v>24825</v>
      </c>
      <c r="L81" s="1969">
        <v>24825</v>
      </c>
      <c r="M81" s="1819">
        <v>10000</v>
      </c>
      <c r="N81" s="1774">
        <f t="shared" si="4"/>
        <v>14825</v>
      </c>
      <c r="O81" s="1885"/>
      <c r="P81" s="1885"/>
      <c r="Q81" s="1885"/>
      <c r="R81" s="1933"/>
      <c r="S81" s="1885"/>
      <c r="T81" s="1885"/>
      <c r="U81" s="787"/>
      <c r="V81" s="1933">
        <v>1.7</v>
      </c>
      <c r="W81" s="1885"/>
      <c r="X81" s="1885"/>
      <c r="Y81" s="1885"/>
      <c r="Z81" s="1926"/>
      <c r="AA81" s="1926">
        <v>40</v>
      </c>
      <c r="AB81" s="1885"/>
      <c r="AC81" s="1885"/>
      <c r="AD81" s="1885">
        <v>1</v>
      </c>
      <c r="AE81" s="1885"/>
      <c r="AF81" s="1885"/>
      <c r="AG81" s="319"/>
    </row>
    <row r="82" spans="1:33" s="279" customFormat="1" ht="27.95" customHeight="1">
      <c r="A82" s="1875" t="s">
        <v>180</v>
      </c>
      <c r="B82" s="1776" t="s">
        <v>181</v>
      </c>
      <c r="C82" s="1776" t="s">
        <v>339</v>
      </c>
      <c r="D82" s="1897"/>
      <c r="E82" s="1897" t="s">
        <v>340</v>
      </c>
      <c r="F82" s="1897" t="s">
        <v>341</v>
      </c>
      <c r="G82" s="1885">
        <v>109</v>
      </c>
      <c r="H82" s="720" t="s">
        <v>205</v>
      </c>
      <c r="I82" s="1861" t="s">
        <v>186</v>
      </c>
      <c r="J82" s="1269" t="s">
        <v>187</v>
      </c>
      <c r="K82" s="1986">
        <v>43000</v>
      </c>
      <c r="L82" s="1986">
        <v>43000</v>
      </c>
      <c r="M82" s="1986"/>
      <c r="N82" s="318">
        <f>K82-M82</f>
        <v>43000</v>
      </c>
      <c r="O82" s="989"/>
      <c r="P82" s="989"/>
      <c r="Q82" s="989"/>
      <c r="R82" s="989"/>
      <c r="S82" s="989"/>
      <c r="T82" s="989"/>
      <c r="U82" s="787"/>
      <c r="V82" s="787">
        <v>5.5</v>
      </c>
      <c r="W82" s="788"/>
      <c r="X82" s="789"/>
      <c r="Y82" s="789"/>
      <c r="Z82" s="1885"/>
      <c r="AA82" s="1885"/>
      <c r="AB82" s="1885"/>
      <c r="AC82" s="1885"/>
      <c r="AD82" s="1885">
        <v>1</v>
      </c>
      <c r="AE82" s="1885"/>
      <c r="AF82" s="1885"/>
      <c r="AG82" s="1886"/>
    </row>
    <row r="83" spans="1:33" s="279" customFormat="1" ht="27.95" customHeight="1">
      <c r="A83" s="1875" t="s">
        <v>180</v>
      </c>
      <c r="B83" s="1776" t="s">
        <v>181</v>
      </c>
      <c r="C83" s="1776" t="s">
        <v>339</v>
      </c>
      <c r="D83" s="1897"/>
      <c r="E83" s="1897" t="s">
        <v>342</v>
      </c>
      <c r="F83" s="1897" t="s">
        <v>342</v>
      </c>
      <c r="G83" s="1885">
        <v>110</v>
      </c>
      <c r="H83" s="720" t="s">
        <v>205</v>
      </c>
      <c r="I83" s="1861" t="s">
        <v>186</v>
      </c>
      <c r="J83" s="1269" t="s">
        <v>187</v>
      </c>
      <c r="K83" s="1986">
        <v>55000</v>
      </c>
      <c r="L83" s="1986">
        <v>55000</v>
      </c>
      <c r="M83" s="1771"/>
      <c r="N83" s="318">
        <f t="shared" ref="N83:N89" si="5">K83-M83</f>
        <v>55000</v>
      </c>
      <c r="O83" s="989"/>
      <c r="P83" s="989"/>
      <c r="Q83" s="989"/>
      <c r="R83" s="989"/>
      <c r="S83" s="989"/>
      <c r="T83" s="989"/>
      <c r="U83" s="787"/>
      <c r="V83" s="787">
        <v>7</v>
      </c>
      <c r="W83" s="788"/>
      <c r="X83" s="789"/>
      <c r="Y83" s="789"/>
      <c r="Z83" s="1885"/>
      <c r="AA83" s="1885"/>
      <c r="AB83" s="1885"/>
      <c r="AC83" s="1885"/>
      <c r="AD83" s="1885">
        <v>1</v>
      </c>
      <c r="AE83" s="1885"/>
      <c r="AF83" s="1885"/>
      <c r="AG83" s="1886"/>
    </row>
    <row r="84" spans="1:33" s="279" customFormat="1" ht="27.95" customHeight="1">
      <c r="A84" s="1875" t="s">
        <v>180</v>
      </c>
      <c r="B84" s="1776" t="s">
        <v>181</v>
      </c>
      <c r="C84" s="1776" t="s">
        <v>339</v>
      </c>
      <c r="D84" s="1897"/>
      <c r="E84" s="1897" t="s">
        <v>343</v>
      </c>
      <c r="F84" s="1897" t="s">
        <v>343</v>
      </c>
      <c r="G84" s="1885">
        <v>113</v>
      </c>
      <c r="H84" s="720" t="s">
        <v>205</v>
      </c>
      <c r="I84" s="1861" t="s">
        <v>186</v>
      </c>
      <c r="J84" s="1269" t="s">
        <v>187</v>
      </c>
      <c r="K84" s="1986">
        <v>72000</v>
      </c>
      <c r="L84" s="1986">
        <v>72000</v>
      </c>
      <c r="M84" s="1771"/>
      <c r="N84" s="318">
        <f t="shared" si="5"/>
        <v>72000</v>
      </c>
      <c r="O84" s="989"/>
      <c r="P84" s="989"/>
      <c r="Q84" s="989"/>
      <c r="R84" s="787"/>
      <c r="S84" s="989"/>
      <c r="T84" s="989"/>
      <c r="U84" s="787"/>
      <c r="V84" s="787">
        <v>9.1999999999999993</v>
      </c>
      <c r="W84" s="788"/>
      <c r="X84" s="789"/>
      <c r="Y84" s="789"/>
      <c r="Z84" s="1885"/>
      <c r="AA84" s="1885"/>
      <c r="AB84" s="1885"/>
      <c r="AC84" s="1885"/>
      <c r="AD84" s="1885">
        <v>1</v>
      </c>
      <c r="AE84" s="1885"/>
      <c r="AF84" s="1885"/>
      <c r="AG84" s="1886"/>
    </row>
    <row r="85" spans="1:33" s="279" customFormat="1" ht="27.95" customHeight="1">
      <c r="A85" s="1875" t="s">
        <v>180</v>
      </c>
      <c r="B85" s="1776" t="s">
        <v>181</v>
      </c>
      <c r="C85" s="1776" t="s">
        <v>339</v>
      </c>
      <c r="D85" s="1897"/>
      <c r="E85" s="1897" t="s">
        <v>344</v>
      </c>
      <c r="F85" s="1897" t="s">
        <v>344</v>
      </c>
      <c r="G85" s="1885">
        <v>463</v>
      </c>
      <c r="H85" s="720" t="s">
        <v>205</v>
      </c>
      <c r="I85" s="1861" t="s">
        <v>186</v>
      </c>
      <c r="J85" s="1269" t="s">
        <v>187</v>
      </c>
      <c r="K85" s="1986">
        <v>107723</v>
      </c>
      <c r="L85" s="1986">
        <v>107723</v>
      </c>
      <c r="M85" s="1771"/>
      <c r="N85" s="318">
        <f t="shared" si="5"/>
        <v>107723</v>
      </c>
      <c r="O85" s="989"/>
      <c r="P85" s="989"/>
      <c r="Q85" s="989"/>
      <c r="R85" s="787"/>
      <c r="S85" s="989"/>
      <c r="T85" s="989"/>
      <c r="U85" s="787"/>
      <c r="V85" s="787">
        <v>13.8</v>
      </c>
      <c r="W85" s="788"/>
      <c r="X85" s="789"/>
      <c r="Y85" s="789"/>
      <c r="Z85" s="1885"/>
      <c r="AA85" s="1885"/>
      <c r="AB85" s="1885"/>
      <c r="AC85" s="1885"/>
      <c r="AD85" s="1885">
        <v>1</v>
      </c>
      <c r="AE85" s="1885"/>
      <c r="AF85" s="1885"/>
      <c r="AG85" s="1886"/>
    </row>
    <row r="86" spans="1:33" s="279" customFormat="1" ht="27.95" customHeight="1">
      <c r="A86" s="1875" t="s">
        <v>180</v>
      </c>
      <c r="B86" s="1776" t="s">
        <v>181</v>
      </c>
      <c r="C86" s="1776" t="s">
        <v>339</v>
      </c>
      <c r="D86" s="1897"/>
      <c r="E86" s="1897" t="s">
        <v>200</v>
      </c>
      <c r="F86" s="1897" t="s">
        <v>200</v>
      </c>
      <c r="G86" s="1568"/>
      <c r="H86" s="1888" t="s">
        <v>192</v>
      </c>
      <c r="I86" s="1861" t="s">
        <v>201</v>
      </c>
      <c r="J86" s="1269" t="s">
        <v>187</v>
      </c>
      <c r="K86" s="1986">
        <v>49949.79</v>
      </c>
      <c r="L86" s="1986">
        <v>49949.79</v>
      </c>
      <c r="M86" s="1771">
        <v>38000</v>
      </c>
      <c r="N86" s="318">
        <f t="shared" si="5"/>
        <v>11949.79</v>
      </c>
      <c r="O86" s="989"/>
      <c r="P86" s="989"/>
      <c r="Q86" s="989"/>
      <c r="R86" s="787"/>
      <c r="S86" s="989"/>
      <c r="T86" s="989"/>
      <c r="U86" s="787"/>
      <c r="V86" s="788"/>
      <c r="W86" s="788"/>
      <c r="X86" s="789"/>
      <c r="Y86" s="789"/>
      <c r="Z86" s="1892">
        <v>80</v>
      </c>
      <c r="AA86" s="1892">
        <v>76</v>
      </c>
      <c r="AB86" s="1892"/>
      <c r="AC86" s="1892">
        <v>1</v>
      </c>
      <c r="AD86" s="1885"/>
      <c r="AE86" s="1885"/>
      <c r="AF86" s="1885"/>
      <c r="AG86" s="1886" t="s">
        <v>345</v>
      </c>
    </row>
    <row r="87" spans="1:33" s="279" customFormat="1" ht="27.95" customHeight="1">
      <c r="A87" s="1875" t="s">
        <v>180</v>
      </c>
      <c r="B87" s="1776" t="s">
        <v>181</v>
      </c>
      <c r="C87" s="1776" t="s">
        <v>339</v>
      </c>
      <c r="D87" s="1897"/>
      <c r="E87" s="1897" t="s">
        <v>346</v>
      </c>
      <c r="F87" s="1897" t="s">
        <v>346</v>
      </c>
      <c r="G87" s="1885">
        <v>15</v>
      </c>
      <c r="H87" s="1888" t="s">
        <v>192</v>
      </c>
      <c r="I87" s="1861" t="s">
        <v>155</v>
      </c>
      <c r="J87" s="1269" t="s">
        <v>187</v>
      </c>
      <c r="K87" s="1986">
        <v>10000</v>
      </c>
      <c r="L87" s="1986">
        <v>10000</v>
      </c>
      <c r="M87" s="1771">
        <v>10000</v>
      </c>
      <c r="N87" s="318">
        <f t="shared" si="5"/>
        <v>0</v>
      </c>
      <c r="O87" s="989"/>
      <c r="P87" s="989"/>
      <c r="Q87" s="989"/>
      <c r="R87" s="787"/>
      <c r="S87" s="1772">
        <v>0.1</v>
      </c>
      <c r="T87" s="989"/>
      <c r="U87" s="787"/>
      <c r="V87" s="788"/>
      <c r="W87" s="788"/>
      <c r="X87" s="789"/>
      <c r="Y87" s="789"/>
      <c r="Z87" s="1885">
        <v>100</v>
      </c>
      <c r="AA87" s="1885">
        <v>100</v>
      </c>
      <c r="AB87" s="1885">
        <v>1</v>
      </c>
      <c r="AC87" s="1885"/>
      <c r="AD87" s="1885"/>
      <c r="AE87" s="1885"/>
      <c r="AF87" s="1885"/>
      <c r="AG87" s="1886"/>
    </row>
    <row r="88" spans="1:33" s="279" customFormat="1" ht="27.95" customHeight="1">
      <c r="A88" s="1875" t="s">
        <v>180</v>
      </c>
      <c r="B88" s="1776" t="s">
        <v>181</v>
      </c>
      <c r="C88" s="1776" t="s">
        <v>339</v>
      </c>
      <c r="D88" s="1897"/>
      <c r="E88" s="1897" t="s">
        <v>347</v>
      </c>
      <c r="F88" s="1897" t="s">
        <v>347</v>
      </c>
      <c r="G88" s="1885">
        <v>50</v>
      </c>
      <c r="H88" s="1888" t="s">
        <v>192</v>
      </c>
      <c r="I88" s="1861" t="s">
        <v>155</v>
      </c>
      <c r="J88" s="1269" t="s">
        <v>187</v>
      </c>
      <c r="K88" s="1986">
        <v>20000</v>
      </c>
      <c r="L88" s="1986">
        <v>20000</v>
      </c>
      <c r="M88" s="1771">
        <v>20000</v>
      </c>
      <c r="N88" s="318">
        <f t="shared" si="5"/>
        <v>0</v>
      </c>
      <c r="O88" s="989"/>
      <c r="P88" s="989"/>
      <c r="Q88" s="989"/>
      <c r="R88" s="787"/>
      <c r="S88" s="1772">
        <v>0.2</v>
      </c>
      <c r="T88" s="989"/>
      <c r="U88" s="787"/>
      <c r="V88" s="788"/>
      <c r="W88" s="788"/>
      <c r="X88" s="789"/>
      <c r="Y88" s="789"/>
      <c r="Z88" s="1885">
        <v>100</v>
      </c>
      <c r="AA88" s="1885">
        <v>100</v>
      </c>
      <c r="AB88" s="1885">
        <v>1</v>
      </c>
      <c r="AC88" s="1885"/>
      <c r="AD88" s="1885"/>
      <c r="AE88" s="1885"/>
      <c r="AF88" s="1885"/>
      <c r="AG88" s="1886"/>
    </row>
    <row r="89" spans="1:33" s="279" customFormat="1" ht="27.95" customHeight="1">
      <c r="A89" s="1875" t="s">
        <v>180</v>
      </c>
      <c r="B89" s="1776" t="s">
        <v>181</v>
      </c>
      <c r="C89" s="1776" t="s">
        <v>339</v>
      </c>
      <c r="D89" s="1897"/>
      <c r="E89" s="1897" t="s">
        <v>348</v>
      </c>
      <c r="F89" s="1897" t="s">
        <v>348</v>
      </c>
      <c r="G89" s="1885">
        <v>43</v>
      </c>
      <c r="H89" s="1888" t="s">
        <v>192</v>
      </c>
      <c r="I89" s="1861" t="s">
        <v>155</v>
      </c>
      <c r="J89" s="1269" t="s">
        <v>187</v>
      </c>
      <c r="K89" s="1986">
        <v>10000</v>
      </c>
      <c r="L89" s="1986">
        <v>10000</v>
      </c>
      <c r="M89" s="1771">
        <v>10000</v>
      </c>
      <c r="N89" s="318">
        <f t="shared" si="5"/>
        <v>0</v>
      </c>
      <c r="O89" s="989"/>
      <c r="P89" s="989"/>
      <c r="Q89" s="989"/>
      <c r="R89" s="787"/>
      <c r="S89" s="1772">
        <v>0.1</v>
      </c>
      <c r="T89" s="989"/>
      <c r="U89" s="787"/>
      <c r="V89" s="788"/>
      <c r="W89" s="788"/>
      <c r="X89" s="789"/>
      <c r="Y89" s="789"/>
      <c r="Z89" s="1885">
        <v>100</v>
      </c>
      <c r="AA89" s="1885">
        <v>100</v>
      </c>
      <c r="AB89" s="1885">
        <v>1</v>
      </c>
      <c r="AC89" s="1885"/>
      <c r="AD89" s="1885"/>
      <c r="AE89" s="1885"/>
      <c r="AF89" s="1885"/>
      <c r="AG89" s="1886"/>
    </row>
    <row r="90" spans="1:33" s="279" customFormat="1" ht="27.95" customHeight="1">
      <c r="A90" s="1787" t="s">
        <v>180</v>
      </c>
      <c r="B90" s="1778" t="s">
        <v>181</v>
      </c>
      <c r="C90" s="1778" t="s">
        <v>349</v>
      </c>
      <c r="D90" s="1778"/>
      <c r="E90" s="1547" t="s">
        <v>350</v>
      </c>
      <c r="F90" s="1547" t="s">
        <v>351</v>
      </c>
      <c r="G90" s="1777">
        <v>20</v>
      </c>
      <c r="H90" s="1722" t="s">
        <v>205</v>
      </c>
      <c r="I90" s="1722" t="s">
        <v>186</v>
      </c>
      <c r="J90" s="1269" t="s">
        <v>187</v>
      </c>
      <c r="K90" s="1986">
        <v>11500</v>
      </c>
      <c r="L90" s="1986">
        <v>11500</v>
      </c>
      <c r="M90" s="1819">
        <v>11500</v>
      </c>
      <c r="N90" s="1657">
        <f>K90-M90</f>
        <v>0</v>
      </c>
      <c r="O90" s="1777"/>
      <c r="P90" s="1777"/>
      <c r="Q90" s="1777"/>
      <c r="R90" s="1569"/>
      <c r="S90" s="1777"/>
      <c r="T90" s="1777"/>
      <c r="U90" s="1570"/>
      <c r="V90" s="787">
        <v>2.0499999999999998</v>
      </c>
      <c r="W90" s="1777"/>
      <c r="X90" s="1571"/>
      <c r="Y90" s="1777"/>
      <c r="Z90" s="1777">
        <v>100</v>
      </c>
      <c r="AA90" s="1777">
        <v>100</v>
      </c>
      <c r="AB90" s="1777">
        <v>1</v>
      </c>
      <c r="AC90" s="1777"/>
      <c r="AD90" s="1777"/>
      <c r="AE90" s="1777" t="s">
        <v>51</v>
      </c>
      <c r="AF90" s="1777"/>
      <c r="AG90" s="1572"/>
    </row>
    <row r="91" spans="1:33" s="279" customFormat="1" ht="27.95" customHeight="1">
      <c r="A91" s="1787" t="s">
        <v>180</v>
      </c>
      <c r="B91" s="1778" t="s">
        <v>181</v>
      </c>
      <c r="C91" s="1778" t="s">
        <v>349</v>
      </c>
      <c r="D91" s="1778"/>
      <c r="E91" s="1547" t="s">
        <v>352</v>
      </c>
      <c r="F91" s="1547" t="s">
        <v>353</v>
      </c>
      <c r="G91" s="1777">
        <v>110</v>
      </c>
      <c r="H91" s="1722" t="s">
        <v>205</v>
      </c>
      <c r="I91" s="1722" t="s">
        <v>186</v>
      </c>
      <c r="J91" s="1269" t="s">
        <v>187</v>
      </c>
      <c r="K91" s="1986">
        <v>6000</v>
      </c>
      <c r="L91" s="1986">
        <v>6000</v>
      </c>
      <c r="M91" s="1819">
        <v>6000</v>
      </c>
      <c r="N91" s="1657">
        <f t="shared" ref="N91:N115" si="6">K91-M91</f>
        <v>0</v>
      </c>
      <c r="O91" s="1777"/>
      <c r="P91" s="1777"/>
      <c r="Q91" s="1777"/>
      <c r="R91" s="1569"/>
      <c r="S91" s="1777"/>
      <c r="T91" s="1777"/>
      <c r="U91" s="1570"/>
      <c r="V91" s="787">
        <v>1.2</v>
      </c>
      <c r="W91" s="1777"/>
      <c r="X91" s="1571"/>
      <c r="Y91" s="1777"/>
      <c r="Z91" s="1777">
        <v>100</v>
      </c>
      <c r="AA91" s="1777">
        <v>100</v>
      </c>
      <c r="AB91" s="1777">
        <v>1</v>
      </c>
      <c r="AC91" s="1777"/>
      <c r="AD91" s="1777"/>
      <c r="AE91" s="1777" t="s">
        <v>51</v>
      </c>
      <c r="AF91" s="1777"/>
      <c r="AG91" s="1572"/>
    </row>
    <row r="92" spans="1:33" s="279" customFormat="1" ht="27.95" customHeight="1">
      <c r="A92" s="1787" t="s">
        <v>180</v>
      </c>
      <c r="B92" s="1778" t="s">
        <v>181</v>
      </c>
      <c r="C92" s="1778" t="s">
        <v>349</v>
      </c>
      <c r="D92" s="1778"/>
      <c r="E92" s="1547" t="s">
        <v>354</v>
      </c>
      <c r="F92" s="1547" t="s">
        <v>355</v>
      </c>
      <c r="G92" s="1777">
        <v>132</v>
      </c>
      <c r="H92" s="1722" t="s">
        <v>205</v>
      </c>
      <c r="I92" s="1722" t="s">
        <v>186</v>
      </c>
      <c r="J92" s="1269" t="s">
        <v>187</v>
      </c>
      <c r="K92" s="1986">
        <v>20000</v>
      </c>
      <c r="L92" s="1986">
        <v>20000</v>
      </c>
      <c r="M92" s="1819">
        <v>20000</v>
      </c>
      <c r="N92" s="1657">
        <f t="shared" si="6"/>
        <v>0</v>
      </c>
      <c r="O92" s="1777"/>
      <c r="P92" s="1777"/>
      <c r="Q92" s="1777"/>
      <c r="R92" s="1569"/>
      <c r="S92" s="1777"/>
      <c r="T92" s="1777"/>
      <c r="U92" s="1570"/>
      <c r="V92" s="787">
        <v>4</v>
      </c>
      <c r="W92" s="1777"/>
      <c r="X92" s="1777"/>
      <c r="Y92" s="1777"/>
      <c r="Z92" s="1777">
        <v>100</v>
      </c>
      <c r="AA92" s="1777">
        <v>100</v>
      </c>
      <c r="AB92" s="1777">
        <v>1</v>
      </c>
      <c r="AC92" s="1777"/>
      <c r="AD92" s="1777"/>
      <c r="AE92" s="1777" t="s">
        <v>51</v>
      </c>
      <c r="AF92" s="1777"/>
      <c r="AG92" s="1572"/>
    </row>
    <row r="93" spans="1:33" s="279" customFormat="1" ht="27.95" customHeight="1">
      <c r="A93" s="1787" t="s">
        <v>180</v>
      </c>
      <c r="B93" s="1778" t="s">
        <v>181</v>
      </c>
      <c r="C93" s="1778" t="s">
        <v>349</v>
      </c>
      <c r="D93" s="1778"/>
      <c r="E93" s="1547" t="s">
        <v>356</v>
      </c>
      <c r="F93" s="1547" t="s">
        <v>357</v>
      </c>
      <c r="G93" s="1777">
        <v>129</v>
      </c>
      <c r="H93" s="1722" t="s">
        <v>205</v>
      </c>
      <c r="I93" s="1722" t="s">
        <v>186</v>
      </c>
      <c r="J93" s="1269" t="s">
        <v>187</v>
      </c>
      <c r="K93" s="1986">
        <v>12000</v>
      </c>
      <c r="L93" s="1986">
        <v>12000</v>
      </c>
      <c r="M93" s="1819">
        <v>12000</v>
      </c>
      <c r="N93" s="1657">
        <f t="shared" si="6"/>
        <v>0</v>
      </c>
      <c r="O93" s="1777"/>
      <c r="P93" s="1777"/>
      <c r="Q93" s="1777"/>
      <c r="R93" s="1569"/>
      <c r="S93" s="1777"/>
      <c r="T93" s="1777"/>
      <c r="U93" s="1570"/>
      <c r="V93" s="787">
        <v>2.25</v>
      </c>
      <c r="W93" s="1777"/>
      <c r="X93" s="1777"/>
      <c r="Y93" s="1777"/>
      <c r="Z93" s="1777">
        <v>100</v>
      </c>
      <c r="AA93" s="1777">
        <v>100</v>
      </c>
      <c r="AB93" s="1777">
        <v>1</v>
      </c>
      <c r="AC93" s="1777"/>
      <c r="AD93" s="1777"/>
      <c r="AE93" s="1777" t="s">
        <v>51</v>
      </c>
      <c r="AF93" s="1777"/>
      <c r="AG93" s="1572"/>
    </row>
    <row r="94" spans="1:33" s="279" customFormat="1" ht="27.95" customHeight="1">
      <c r="A94" s="1787" t="s">
        <v>180</v>
      </c>
      <c r="B94" s="1778" t="s">
        <v>181</v>
      </c>
      <c r="C94" s="1778" t="s">
        <v>349</v>
      </c>
      <c r="D94" s="1778"/>
      <c r="E94" s="1547" t="s">
        <v>358</v>
      </c>
      <c r="F94" s="1547" t="s">
        <v>359</v>
      </c>
      <c r="G94" s="1777">
        <v>54</v>
      </c>
      <c r="H94" s="1722" t="s">
        <v>205</v>
      </c>
      <c r="I94" s="1722" t="s">
        <v>186</v>
      </c>
      <c r="J94" s="1269" t="s">
        <v>187</v>
      </c>
      <c r="K94" s="1986">
        <v>20000</v>
      </c>
      <c r="L94" s="1986">
        <v>20000</v>
      </c>
      <c r="M94" s="1819">
        <v>20000</v>
      </c>
      <c r="N94" s="1657">
        <f t="shared" si="6"/>
        <v>0</v>
      </c>
      <c r="O94" s="1777"/>
      <c r="P94" s="1777"/>
      <c r="Q94" s="1777"/>
      <c r="R94" s="1569"/>
      <c r="S94" s="1777"/>
      <c r="T94" s="1777"/>
      <c r="U94" s="1570"/>
      <c r="V94" s="787">
        <v>4</v>
      </c>
      <c r="W94" s="1777"/>
      <c r="X94" s="1777"/>
      <c r="Y94" s="1777"/>
      <c r="Z94" s="1777">
        <v>100</v>
      </c>
      <c r="AA94" s="1777">
        <v>100</v>
      </c>
      <c r="AB94" s="1777">
        <v>1</v>
      </c>
      <c r="AC94" s="1777"/>
      <c r="AD94" s="1777"/>
      <c r="AE94" s="1777" t="s">
        <v>51</v>
      </c>
      <c r="AF94" s="1777"/>
      <c r="AG94" s="1572"/>
    </row>
    <row r="95" spans="1:33" s="279" customFormat="1" ht="27.95" customHeight="1">
      <c r="A95" s="1787" t="s">
        <v>180</v>
      </c>
      <c r="B95" s="1778" t="s">
        <v>181</v>
      </c>
      <c r="C95" s="1778" t="s">
        <v>349</v>
      </c>
      <c r="D95" s="1778"/>
      <c r="E95" s="1547" t="s">
        <v>360</v>
      </c>
      <c r="F95" s="1547" t="s">
        <v>361</v>
      </c>
      <c r="G95" s="1777">
        <v>49</v>
      </c>
      <c r="H95" s="1722" t="s">
        <v>205</v>
      </c>
      <c r="I95" s="1722" t="s">
        <v>186</v>
      </c>
      <c r="J95" s="1269" t="s">
        <v>187</v>
      </c>
      <c r="K95" s="1986">
        <v>6000</v>
      </c>
      <c r="L95" s="1986">
        <v>6000</v>
      </c>
      <c r="M95" s="1819">
        <v>6000</v>
      </c>
      <c r="N95" s="1657">
        <f t="shared" si="6"/>
        <v>0</v>
      </c>
      <c r="O95" s="1777"/>
      <c r="P95" s="1777"/>
      <c r="Q95" s="1777"/>
      <c r="R95" s="1569"/>
      <c r="S95" s="1777"/>
      <c r="T95" s="1777"/>
      <c r="U95" s="1570"/>
      <c r="V95" s="787">
        <v>1.2</v>
      </c>
      <c r="W95" s="1777"/>
      <c r="X95" s="1777"/>
      <c r="Y95" s="1777"/>
      <c r="Z95" s="1777">
        <v>100</v>
      </c>
      <c r="AA95" s="1777">
        <v>100</v>
      </c>
      <c r="AB95" s="1777">
        <v>1</v>
      </c>
      <c r="AC95" s="1777"/>
      <c r="AD95" s="1777"/>
      <c r="AE95" s="1777"/>
      <c r="AF95" s="1777"/>
      <c r="AG95" s="1572"/>
    </row>
    <row r="96" spans="1:33" s="279" customFormat="1" ht="27.95" customHeight="1">
      <c r="A96" s="1787" t="s">
        <v>180</v>
      </c>
      <c r="B96" s="1778" t="s">
        <v>181</v>
      </c>
      <c r="C96" s="1778" t="s">
        <v>349</v>
      </c>
      <c r="D96" s="1778"/>
      <c r="E96" s="1547" t="s">
        <v>362</v>
      </c>
      <c r="F96" s="1547" t="s">
        <v>363</v>
      </c>
      <c r="G96" s="1777">
        <v>27</v>
      </c>
      <c r="H96" s="1722" t="s">
        <v>205</v>
      </c>
      <c r="I96" s="1722" t="s">
        <v>186</v>
      </c>
      <c r="J96" s="1269" t="s">
        <v>187</v>
      </c>
      <c r="K96" s="1986">
        <v>19000</v>
      </c>
      <c r="L96" s="1986">
        <v>19000</v>
      </c>
      <c r="M96" s="1819">
        <v>19000</v>
      </c>
      <c r="N96" s="1657">
        <f t="shared" si="6"/>
        <v>0</v>
      </c>
      <c r="O96" s="1777"/>
      <c r="P96" s="1777"/>
      <c r="Q96" s="1777"/>
      <c r="R96" s="1569"/>
      <c r="S96" s="1777"/>
      <c r="T96" s="1777"/>
      <c r="U96" s="1570"/>
      <c r="V96" s="787">
        <v>3.7</v>
      </c>
      <c r="W96" s="1777"/>
      <c r="X96" s="1777"/>
      <c r="Y96" s="1777"/>
      <c r="Z96" s="1777">
        <v>100</v>
      </c>
      <c r="AA96" s="1777">
        <v>100</v>
      </c>
      <c r="AB96" s="1777">
        <v>1</v>
      </c>
      <c r="AC96" s="1777"/>
      <c r="AD96" s="1777"/>
      <c r="AE96" s="1777"/>
      <c r="AF96" s="1777"/>
      <c r="AG96" s="1572"/>
    </row>
    <row r="97" spans="1:33" s="279" customFormat="1" ht="27.95" customHeight="1">
      <c r="A97" s="1787" t="s">
        <v>180</v>
      </c>
      <c r="B97" s="1778" t="s">
        <v>181</v>
      </c>
      <c r="C97" s="1778" t="s">
        <v>349</v>
      </c>
      <c r="D97" s="1778"/>
      <c r="E97" s="1547" t="s">
        <v>364</v>
      </c>
      <c r="F97" s="1547" t="s">
        <v>365</v>
      </c>
      <c r="G97" s="1777">
        <v>36</v>
      </c>
      <c r="H97" s="1722" t="s">
        <v>205</v>
      </c>
      <c r="I97" s="1722" t="s">
        <v>186</v>
      </c>
      <c r="J97" s="1269" t="s">
        <v>187</v>
      </c>
      <c r="K97" s="1986">
        <v>2000</v>
      </c>
      <c r="L97" s="1986">
        <v>2000</v>
      </c>
      <c r="M97" s="1819">
        <v>2000</v>
      </c>
      <c r="N97" s="1657">
        <f t="shared" si="6"/>
        <v>0</v>
      </c>
      <c r="O97" s="1777"/>
      <c r="P97" s="1777"/>
      <c r="Q97" s="1777"/>
      <c r="R97" s="1569"/>
      <c r="S97" s="1777"/>
      <c r="T97" s="1777"/>
      <c r="U97" s="1570"/>
      <c r="V97" s="787">
        <v>0.25</v>
      </c>
      <c r="W97" s="1777"/>
      <c r="X97" s="1777"/>
      <c r="Y97" s="1777"/>
      <c r="Z97" s="1777">
        <v>100</v>
      </c>
      <c r="AA97" s="1777">
        <v>100</v>
      </c>
      <c r="AB97" s="1777">
        <v>1</v>
      </c>
      <c r="AC97" s="1777"/>
      <c r="AD97" s="1777"/>
      <c r="AE97" s="1777"/>
      <c r="AF97" s="1777"/>
      <c r="AG97" s="1572"/>
    </row>
    <row r="98" spans="1:33" s="279" customFormat="1" ht="27.95" customHeight="1">
      <c r="A98" s="1787" t="s">
        <v>180</v>
      </c>
      <c r="B98" s="1778" t="s">
        <v>181</v>
      </c>
      <c r="C98" s="1778" t="s">
        <v>349</v>
      </c>
      <c r="D98" s="1778"/>
      <c r="E98" s="1547" t="s">
        <v>366</v>
      </c>
      <c r="F98" s="1547" t="s">
        <v>367</v>
      </c>
      <c r="G98" s="1777">
        <v>42</v>
      </c>
      <c r="H98" s="1722" t="s">
        <v>205</v>
      </c>
      <c r="I98" s="1722" t="s">
        <v>186</v>
      </c>
      <c r="J98" s="1269" t="s">
        <v>187</v>
      </c>
      <c r="K98" s="1986">
        <v>7500</v>
      </c>
      <c r="L98" s="1986">
        <v>7500</v>
      </c>
      <c r="M98" s="1819">
        <v>7500</v>
      </c>
      <c r="N98" s="1657">
        <f t="shared" si="6"/>
        <v>0</v>
      </c>
      <c r="O98" s="1777"/>
      <c r="P98" s="1777"/>
      <c r="Q98" s="1777"/>
      <c r="R98" s="1569"/>
      <c r="S98" s="1777"/>
      <c r="T98" s="1777"/>
      <c r="U98" s="1570"/>
      <c r="V98" s="787">
        <v>1.5</v>
      </c>
      <c r="W98" s="1777"/>
      <c r="X98" s="1777"/>
      <c r="Y98" s="1777"/>
      <c r="Z98" s="1777">
        <v>100</v>
      </c>
      <c r="AA98" s="1777">
        <v>100</v>
      </c>
      <c r="AB98" s="1777">
        <v>1</v>
      </c>
      <c r="AC98" s="1777"/>
      <c r="AD98" s="1777"/>
      <c r="AE98" s="1777"/>
      <c r="AF98" s="1777"/>
      <c r="AG98" s="1572"/>
    </row>
    <row r="99" spans="1:33" s="279" customFormat="1" ht="27.95" customHeight="1">
      <c r="A99" s="1787" t="s">
        <v>180</v>
      </c>
      <c r="B99" s="1778" t="s">
        <v>181</v>
      </c>
      <c r="C99" s="1778" t="s">
        <v>349</v>
      </c>
      <c r="D99" s="1778"/>
      <c r="E99" s="1547" t="s">
        <v>368</v>
      </c>
      <c r="F99" s="1547" t="s">
        <v>369</v>
      </c>
      <c r="G99" s="1777">
        <v>64</v>
      </c>
      <c r="H99" s="1722" t="s">
        <v>205</v>
      </c>
      <c r="I99" s="1722" t="s">
        <v>186</v>
      </c>
      <c r="J99" s="1269" t="s">
        <v>187</v>
      </c>
      <c r="K99" s="1986">
        <v>8750</v>
      </c>
      <c r="L99" s="1986">
        <v>8750</v>
      </c>
      <c r="M99" s="1819">
        <v>8750</v>
      </c>
      <c r="N99" s="1657">
        <f t="shared" si="6"/>
        <v>0</v>
      </c>
      <c r="O99" s="1777"/>
      <c r="P99" s="1777"/>
      <c r="Q99" s="1777"/>
      <c r="R99" s="1569"/>
      <c r="S99" s="1777"/>
      <c r="T99" s="1777"/>
      <c r="U99" s="1570"/>
      <c r="V99" s="787">
        <v>1.75</v>
      </c>
      <c r="W99" s="1777"/>
      <c r="X99" s="1777"/>
      <c r="Y99" s="1777"/>
      <c r="Z99" s="1777">
        <v>100</v>
      </c>
      <c r="AA99" s="1777">
        <v>100</v>
      </c>
      <c r="AB99" s="1777">
        <v>1</v>
      </c>
      <c r="AC99" s="1777"/>
      <c r="AD99" s="1777"/>
      <c r="AE99" s="1777"/>
      <c r="AF99" s="1777"/>
      <c r="AG99" s="1572"/>
    </row>
    <row r="100" spans="1:33" s="279" customFormat="1" ht="27.95" customHeight="1">
      <c r="A100" s="1787" t="s">
        <v>180</v>
      </c>
      <c r="B100" s="1778" t="s">
        <v>181</v>
      </c>
      <c r="C100" s="1778" t="s">
        <v>349</v>
      </c>
      <c r="D100" s="1778"/>
      <c r="E100" s="1547" t="s">
        <v>370</v>
      </c>
      <c r="F100" s="1547" t="s">
        <v>371</v>
      </c>
      <c r="G100" s="1777">
        <v>76</v>
      </c>
      <c r="H100" s="1722" t="s">
        <v>205</v>
      </c>
      <c r="I100" s="1722" t="s">
        <v>186</v>
      </c>
      <c r="J100" s="1269" t="s">
        <v>187</v>
      </c>
      <c r="K100" s="1986">
        <v>3000</v>
      </c>
      <c r="L100" s="1986">
        <v>3000</v>
      </c>
      <c r="M100" s="1819">
        <v>3000</v>
      </c>
      <c r="N100" s="1657">
        <f t="shared" si="6"/>
        <v>0</v>
      </c>
      <c r="O100" s="1777"/>
      <c r="P100" s="1777"/>
      <c r="Q100" s="1777"/>
      <c r="R100" s="1569"/>
      <c r="S100" s="1777"/>
      <c r="T100" s="1777"/>
      <c r="U100" s="1570"/>
      <c r="V100" s="787">
        <v>0.6</v>
      </c>
      <c r="W100" s="1777"/>
      <c r="X100" s="1777"/>
      <c r="Y100" s="1777"/>
      <c r="Z100" s="1777">
        <v>100</v>
      </c>
      <c r="AA100" s="1777">
        <v>100</v>
      </c>
      <c r="AB100" s="1777">
        <v>1</v>
      </c>
      <c r="AC100" s="1777"/>
      <c r="AD100" s="1777"/>
      <c r="AE100" s="1777"/>
      <c r="AF100" s="1777"/>
      <c r="AG100" s="1572"/>
    </row>
    <row r="101" spans="1:33" s="279" customFormat="1" ht="27.95" customHeight="1">
      <c r="A101" s="1787" t="s">
        <v>180</v>
      </c>
      <c r="B101" s="1778" t="s">
        <v>181</v>
      </c>
      <c r="C101" s="1778" t="s">
        <v>349</v>
      </c>
      <c r="D101" s="1778"/>
      <c r="E101" s="1539" t="s">
        <v>372</v>
      </c>
      <c r="F101" s="1539" t="s">
        <v>373</v>
      </c>
      <c r="G101" s="1777">
        <v>75</v>
      </c>
      <c r="H101" s="1722" t="s">
        <v>205</v>
      </c>
      <c r="I101" s="1722" t="s">
        <v>186</v>
      </c>
      <c r="J101" s="1269" t="s">
        <v>187</v>
      </c>
      <c r="K101" s="1969">
        <v>7500</v>
      </c>
      <c r="L101" s="1969">
        <v>7500</v>
      </c>
      <c r="M101" s="1697">
        <v>7500</v>
      </c>
      <c r="N101" s="1657">
        <f t="shared" si="6"/>
        <v>0</v>
      </c>
      <c r="O101" s="1777"/>
      <c r="P101" s="1777"/>
      <c r="Q101" s="1777"/>
      <c r="R101" s="1569"/>
      <c r="S101" s="1777"/>
      <c r="T101" s="1777"/>
      <c r="U101" s="1570"/>
      <c r="V101" s="987">
        <v>1.45</v>
      </c>
      <c r="W101" s="1777"/>
      <c r="X101" s="1777"/>
      <c r="Y101" s="1777"/>
      <c r="Z101" s="1777">
        <v>100</v>
      </c>
      <c r="AA101" s="1777">
        <v>100</v>
      </c>
      <c r="AB101" s="1777">
        <v>1</v>
      </c>
      <c r="AC101" s="1777"/>
      <c r="AD101" s="1777"/>
      <c r="AE101" s="1777" t="s">
        <v>51</v>
      </c>
      <c r="AF101" s="1777"/>
      <c r="AG101" s="1572"/>
    </row>
    <row r="102" spans="1:33" s="279" customFormat="1" ht="27.95" customHeight="1">
      <c r="A102" s="1787" t="s">
        <v>180</v>
      </c>
      <c r="B102" s="1778" t="s">
        <v>181</v>
      </c>
      <c r="C102" s="1778" t="s">
        <v>349</v>
      </c>
      <c r="D102" s="1778"/>
      <c r="E102" s="1539" t="s">
        <v>374</v>
      </c>
      <c r="F102" s="1539" t="s">
        <v>375</v>
      </c>
      <c r="G102" s="1777">
        <v>36</v>
      </c>
      <c r="H102" s="1722" t="s">
        <v>205</v>
      </c>
      <c r="I102" s="1722" t="s">
        <v>186</v>
      </c>
      <c r="J102" s="1269" t="s">
        <v>187</v>
      </c>
      <c r="K102" s="1969">
        <v>15000</v>
      </c>
      <c r="L102" s="1969">
        <v>15000</v>
      </c>
      <c r="M102" s="1697">
        <v>15000</v>
      </c>
      <c r="N102" s="1657">
        <f t="shared" si="6"/>
        <v>0</v>
      </c>
      <c r="O102" s="1777"/>
      <c r="P102" s="1777"/>
      <c r="Q102" s="1777"/>
      <c r="R102" s="1569"/>
      <c r="S102" s="1777"/>
      <c r="T102" s="1777"/>
      <c r="U102" s="1570"/>
      <c r="V102" s="987">
        <v>3</v>
      </c>
      <c r="W102" s="1777"/>
      <c r="X102" s="1571"/>
      <c r="Y102" s="1777"/>
      <c r="Z102" s="1777">
        <v>100</v>
      </c>
      <c r="AA102" s="1777">
        <v>100</v>
      </c>
      <c r="AB102" s="1777">
        <v>1</v>
      </c>
      <c r="AC102" s="1777"/>
      <c r="AD102" s="1777"/>
      <c r="AE102" s="1777" t="s">
        <v>51</v>
      </c>
      <c r="AF102" s="1777"/>
      <c r="AG102" s="1572"/>
    </row>
    <row r="103" spans="1:33" s="279" customFormat="1" ht="27.95" customHeight="1">
      <c r="A103" s="1787" t="s">
        <v>180</v>
      </c>
      <c r="B103" s="1778" t="s">
        <v>181</v>
      </c>
      <c r="C103" s="1778" t="s">
        <v>349</v>
      </c>
      <c r="D103" s="1778"/>
      <c r="E103" s="1539" t="s">
        <v>376</v>
      </c>
      <c r="F103" s="1539" t="s">
        <v>377</v>
      </c>
      <c r="G103" s="1777">
        <v>67</v>
      </c>
      <c r="H103" s="1722" t="s">
        <v>205</v>
      </c>
      <c r="I103" s="1722" t="s">
        <v>186</v>
      </c>
      <c r="J103" s="1269" t="s">
        <v>187</v>
      </c>
      <c r="K103" s="1969">
        <v>13500</v>
      </c>
      <c r="L103" s="1969">
        <v>13500</v>
      </c>
      <c r="M103" s="1697">
        <v>13500</v>
      </c>
      <c r="N103" s="1657">
        <f t="shared" si="6"/>
        <v>0</v>
      </c>
      <c r="O103" s="1777"/>
      <c r="P103" s="1777"/>
      <c r="Q103" s="1777"/>
      <c r="R103" s="1573"/>
      <c r="S103" s="1777"/>
      <c r="T103" s="1777"/>
      <c r="U103" s="1570"/>
      <c r="V103" s="987">
        <v>2.6</v>
      </c>
      <c r="W103" s="1777"/>
      <c r="X103" s="1777"/>
      <c r="Y103" s="1777"/>
      <c r="Z103" s="1777">
        <v>100</v>
      </c>
      <c r="AA103" s="1777">
        <v>100</v>
      </c>
      <c r="AB103" s="1777">
        <v>1</v>
      </c>
      <c r="AC103" s="1777"/>
      <c r="AD103" s="1777"/>
      <c r="AE103" s="1777" t="s">
        <v>51</v>
      </c>
      <c r="AF103" s="1777"/>
      <c r="AG103" s="1572"/>
    </row>
    <row r="104" spans="1:33" s="279" customFormat="1" ht="27.95" customHeight="1">
      <c r="A104" s="1787" t="s">
        <v>180</v>
      </c>
      <c r="B104" s="1778" t="s">
        <v>181</v>
      </c>
      <c r="C104" s="1778" t="s">
        <v>349</v>
      </c>
      <c r="D104" s="1778"/>
      <c r="E104" s="1539" t="s">
        <v>378</v>
      </c>
      <c r="F104" s="1539" t="s">
        <v>379</v>
      </c>
      <c r="G104" s="1777">
        <v>52</v>
      </c>
      <c r="H104" s="1722" t="s">
        <v>205</v>
      </c>
      <c r="I104" s="1722" t="s">
        <v>186</v>
      </c>
      <c r="J104" s="1269" t="s">
        <v>187</v>
      </c>
      <c r="K104" s="1969">
        <v>16000</v>
      </c>
      <c r="L104" s="1969">
        <v>16000</v>
      </c>
      <c r="M104" s="1697">
        <v>16000</v>
      </c>
      <c r="N104" s="1657">
        <f t="shared" si="6"/>
        <v>0</v>
      </c>
      <c r="O104" s="1777"/>
      <c r="P104" s="1777"/>
      <c r="Q104" s="1777"/>
      <c r="R104" s="1573"/>
      <c r="S104" s="1777"/>
      <c r="T104" s="1777"/>
      <c r="U104" s="1570"/>
      <c r="V104" s="987">
        <v>3.1</v>
      </c>
      <c r="W104" s="1777"/>
      <c r="X104" s="1777"/>
      <c r="Y104" s="1777"/>
      <c r="Z104" s="1777">
        <v>100</v>
      </c>
      <c r="AA104" s="1777">
        <v>100</v>
      </c>
      <c r="AB104" s="1777">
        <v>1</v>
      </c>
      <c r="AC104" s="1777"/>
      <c r="AD104" s="1777"/>
      <c r="AE104" s="1777" t="s">
        <v>51</v>
      </c>
      <c r="AF104" s="1777"/>
      <c r="AG104" s="1572"/>
    </row>
    <row r="105" spans="1:33" s="279" customFormat="1" ht="27.95" customHeight="1">
      <c r="A105" s="1787" t="s">
        <v>180</v>
      </c>
      <c r="B105" s="1778" t="s">
        <v>181</v>
      </c>
      <c r="C105" s="1778" t="s">
        <v>349</v>
      </c>
      <c r="D105" s="1778"/>
      <c r="E105" s="1539" t="s">
        <v>380</v>
      </c>
      <c r="F105" s="1539" t="s">
        <v>381</v>
      </c>
      <c r="G105" s="1777">
        <v>41</v>
      </c>
      <c r="H105" s="1722" t="s">
        <v>205</v>
      </c>
      <c r="I105" s="1722" t="s">
        <v>186</v>
      </c>
      <c r="J105" s="1269" t="s">
        <v>187</v>
      </c>
      <c r="K105" s="1969">
        <v>9000</v>
      </c>
      <c r="L105" s="1969">
        <v>9000</v>
      </c>
      <c r="M105" s="1697">
        <v>9000</v>
      </c>
      <c r="N105" s="1657">
        <f t="shared" si="6"/>
        <v>0</v>
      </c>
      <c r="O105" s="1777"/>
      <c r="P105" s="1777"/>
      <c r="Q105" s="1777"/>
      <c r="R105" s="1573"/>
      <c r="S105" s="1777"/>
      <c r="T105" s="1777"/>
      <c r="U105" s="1570"/>
      <c r="V105" s="987">
        <v>1.65</v>
      </c>
      <c r="W105" s="1777"/>
      <c r="X105" s="1777"/>
      <c r="Y105" s="1777"/>
      <c r="Z105" s="1777">
        <v>100</v>
      </c>
      <c r="AA105" s="1777">
        <v>100</v>
      </c>
      <c r="AB105" s="1777">
        <v>1</v>
      </c>
      <c r="AC105" s="1777"/>
      <c r="AD105" s="1777"/>
      <c r="AE105" s="1777" t="s">
        <v>51</v>
      </c>
      <c r="AF105" s="1777"/>
      <c r="AG105" s="1572"/>
    </row>
    <row r="106" spans="1:33" s="279" customFormat="1" ht="27.95" customHeight="1">
      <c r="A106" s="1787" t="s">
        <v>180</v>
      </c>
      <c r="B106" s="1778" t="s">
        <v>181</v>
      </c>
      <c r="C106" s="1778" t="s">
        <v>349</v>
      </c>
      <c r="D106" s="1778"/>
      <c r="E106" s="1539" t="s">
        <v>382</v>
      </c>
      <c r="F106" s="1539" t="s">
        <v>383</v>
      </c>
      <c r="G106" s="1777">
        <v>42</v>
      </c>
      <c r="H106" s="1722" t="s">
        <v>205</v>
      </c>
      <c r="I106" s="1722" t="s">
        <v>186</v>
      </c>
      <c r="J106" s="1269" t="s">
        <v>187</v>
      </c>
      <c r="K106" s="1969">
        <v>6000</v>
      </c>
      <c r="L106" s="1969">
        <v>6000</v>
      </c>
      <c r="M106" s="1697">
        <v>6000</v>
      </c>
      <c r="N106" s="1657">
        <f t="shared" si="6"/>
        <v>0</v>
      </c>
      <c r="O106" s="1777"/>
      <c r="P106" s="1777"/>
      <c r="Q106" s="1777"/>
      <c r="R106" s="1573"/>
      <c r="S106" s="1777"/>
      <c r="T106" s="1777"/>
      <c r="U106" s="1570"/>
      <c r="V106" s="987">
        <v>0.75</v>
      </c>
      <c r="W106" s="1777"/>
      <c r="X106" s="1777"/>
      <c r="Y106" s="1777"/>
      <c r="Z106" s="1777">
        <v>100</v>
      </c>
      <c r="AA106" s="1777">
        <v>100</v>
      </c>
      <c r="AB106" s="1777">
        <v>1</v>
      </c>
      <c r="AC106" s="1777"/>
      <c r="AD106" s="1777"/>
      <c r="AE106" s="1777"/>
      <c r="AF106" s="1777"/>
      <c r="AG106" s="1572"/>
    </row>
    <row r="107" spans="1:33" s="279" customFormat="1" ht="27.95" customHeight="1">
      <c r="A107" s="1787" t="s">
        <v>180</v>
      </c>
      <c r="B107" s="1778" t="s">
        <v>181</v>
      </c>
      <c r="C107" s="1778" t="s">
        <v>349</v>
      </c>
      <c r="D107" s="1778"/>
      <c r="E107" s="1539" t="s">
        <v>384</v>
      </c>
      <c r="F107" s="1539" t="s">
        <v>385</v>
      </c>
      <c r="G107" s="1777">
        <v>92</v>
      </c>
      <c r="H107" s="1722" t="s">
        <v>205</v>
      </c>
      <c r="I107" s="1722" t="s">
        <v>186</v>
      </c>
      <c r="J107" s="1269" t="s">
        <v>187</v>
      </c>
      <c r="K107" s="1969">
        <v>25000</v>
      </c>
      <c r="L107" s="1969">
        <v>25000</v>
      </c>
      <c r="M107" s="1697">
        <v>25000</v>
      </c>
      <c r="N107" s="1657">
        <f t="shared" si="6"/>
        <v>0</v>
      </c>
      <c r="O107" s="1777"/>
      <c r="P107" s="1777"/>
      <c r="Q107" s="1777"/>
      <c r="R107" s="1573"/>
      <c r="S107" s="1777"/>
      <c r="T107" s="1777"/>
      <c r="U107" s="1777"/>
      <c r="V107" s="987">
        <v>5</v>
      </c>
      <c r="W107" s="1777"/>
      <c r="X107" s="1777"/>
      <c r="Y107" s="1777"/>
      <c r="Z107" s="1777">
        <v>100</v>
      </c>
      <c r="AA107" s="1777">
        <v>100</v>
      </c>
      <c r="AB107" s="1777">
        <v>1</v>
      </c>
      <c r="AC107" s="1777"/>
      <c r="AD107" s="1777"/>
      <c r="AE107" s="1777"/>
      <c r="AF107" s="1777"/>
      <c r="AG107" s="1572"/>
    </row>
    <row r="108" spans="1:33" s="279" customFormat="1" ht="33.950000000000003" customHeight="1">
      <c r="A108" s="1787" t="s">
        <v>180</v>
      </c>
      <c r="B108" s="1778" t="s">
        <v>181</v>
      </c>
      <c r="C108" s="1778" t="s">
        <v>349</v>
      </c>
      <c r="D108" s="1778"/>
      <c r="E108" s="1539" t="s">
        <v>386</v>
      </c>
      <c r="F108" s="1539" t="s">
        <v>387</v>
      </c>
      <c r="G108" s="1777">
        <v>36</v>
      </c>
      <c r="H108" s="1888" t="s">
        <v>192</v>
      </c>
      <c r="I108" s="720" t="s">
        <v>193</v>
      </c>
      <c r="J108" s="1269" t="s">
        <v>187</v>
      </c>
      <c r="K108" s="1969">
        <v>22000</v>
      </c>
      <c r="L108" s="1969"/>
      <c r="M108" s="1824"/>
      <c r="N108" s="1657">
        <f t="shared" si="6"/>
        <v>22000</v>
      </c>
      <c r="O108" s="1777"/>
      <c r="P108" s="1777"/>
      <c r="Q108" s="1777"/>
      <c r="R108" s="987">
        <v>2</v>
      </c>
      <c r="S108" s="1777"/>
      <c r="T108" s="1777"/>
      <c r="U108" s="1777"/>
      <c r="V108" s="1570"/>
      <c r="W108" s="1777"/>
      <c r="X108" s="1777"/>
      <c r="Y108" s="1777"/>
      <c r="Z108" s="1777"/>
      <c r="AA108" s="1777"/>
      <c r="AB108" s="1777"/>
      <c r="AC108" s="1777"/>
      <c r="AD108" s="1777"/>
      <c r="AE108" s="1777"/>
      <c r="AF108" s="1777">
        <v>1</v>
      </c>
      <c r="AG108" s="1572"/>
    </row>
    <row r="109" spans="1:33" s="279" customFormat="1" ht="33.950000000000003" customHeight="1">
      <c r="A109" s="1787" t="s">
        <v>180</v>
      </c>
      <c r="B109" s="1778" t="s">
        <v>181</v>
      </c>
      <c r="C109" s="1778" t="s">
        <v>349</v>
      </c>
      <c r="D109" s="1778"/>
      <c r="E109" s="1539" t="s">
        <v>388</v>
      </c>
      <c r="F109" s="1539" t="s">
        <v>389</v>
      </c>
      <c r="G109" s="1777">
        <v>56</v>
      </c>
      <c r="H109" s="1888" t="s">
        <v>192</v>
      </c>
      <c r="I109" s="720" t="s">
        <v>193</v>
      </c>
      <c r="J109" s="1269" t="s">
        <v>187</v>
      </c>
      <c r="K109" s="1969">
        <v>46500</v>
      </c>
      <c r="L109" s="1969"/>
      <c r="M109" s="1824"/>
      <c r="N109" s="1657">
        <f t="shared" si="6"/>
        <v>46500</v>
      </c>
      <c r="O109" s="1777"/>
      <c r="P109" s="1777"/>
      <c r="Q109" s="1777"/>
      <c r="R109" s="987">
        <v>4</v>
      </c>
      <c r="S109" s="1777"/>
      <c r="T109" s="1777"/>
      <c r="U109" s="1777"/>
      <c r="V109" s="1570"/>
      <c r="W109" s="1777"/>
      <c r="X109" s="1777"/>
      <c r="Y109" s="1777"/>
      <c r="Z109" s="1777"/>
      <c r="AA109" s="1777"/>
      <c r="AB109" s="1777"/>
      <c r="AC109" s="1777"/>
      <c r="AD109" s="1777"/>
      <c r="AE109" s="1777"/>
      <c r="AF109" s="1777">
        <v>1</v>
      </c>
      <c r="AG109" s="1572"/>
    </row>
    <row r="110" spans="1:33" s="279" customFormat="1" ht="33.950000000000003" customHeight="1">
      <c r="A110" s="1787" t="s">
        <v>180</v>
      </c>
      <c r="B110" s="1778" t="s">
        <v>181</v>
      </c>
      <c r="C110" s="1778" t="s">
        <v>349</v>
      </c>
      <c r="D110" s="1778"/>
      <c r="E110" s="1539" t="s">
        <v>390</v>
      </c>
      <c r="F110" s="1539" t="s">
        <v>391</v>
      </c>
      <c r="G110" s="1777">
        <v>54</v>
      </c>
      <c r="H110" s="1888" t="s">
        <v>192</v>
      </c>
      <c r="I110" s="720" t="s">
        <v>193</v>
      </c>
      <c r="J110" s="1269" t="s">
        <v>187</v>
      </c>
      <c r="K110" s="1969">
        <v>46500</v>
      </c>
      <c r="L110" s="1969"/>
      <c r="M110" s="1824"/>
      <c r="N110" s="1657">
        <f t="shared" si="6"/>
        <v>46500</v>
      </c>
      <c r="O110" s="1777"/>
      <c r="P110" s="1777"/>
      <c r="Q110" s="1777"/>
      <c r="R110" s="987">
        <v>4</v>
      </c>
      <c r="S110" s="1777"/>
      <c r="T110" s="1777"/>
      <c r="U110" s="1777"/>
      <c r="V110" s="1570"/>
      <c r="W110" s="1777"/>
      <c r="X110" s="1777"/>
      <c r="Y110" s="1777"/>
      <c r="Z110" s="1777"/>
      <c r="AA110" s="1777"/>
      <c r="AB110" s="1777"/>
      <c r="AC110" s="1777"/>
      <c r="AD110" s="1777"/>
      <c r="AE110" s="1777"/>
      <c r="AF110" s="1777">
        <v>1</v>
      </c>
      <c r="AG110" s="1572"/>
    </row>
    <row r="111" spans="1:33" s="279" customFormat="1" ht="33.950000000000003" customHeight="1">
      <c r="A111" s="1787" t="s">
        <v>180</v>
      </c>
      <c r="B111" s="1778" t="s">
        <v>181</v>
      </c>
      <c r="C111" s="1778" t="s">
        <v>349</v>
      </c>
      <c r="D111" s="1778"/>
      <c r="E111" s="1539" t="s">
        <v>392</v>
      </c>
      <c r="F111" s="1539" t="s">
        <v>393</v>
      </c>
      <c r="G111" s="1777">
        <v>43</v>
      </c>
      <c r="H111" s="1888" t="s">
        <v>192</v>
      </c>
      <c r="I111" s="720" t="s">
        <v>193</v>
      </c>
      <c r="J111" s="1269" t="s">
        <v>187</v>
      </c>
      <c r="K111" s="1969">
        <v>22000</v>
      </c>
      <c r="L111" s="1969"/>
      <c r="M111" s="1824"/>
      <c r="N111" s="1657">
        <f t="shared" si="6"/>
        <v>22000</v>
      </c>
      <c r="O111" s="1777"/>
      <c r="P111" s="1777"/>
      <c r="Q111" s="1777"/>
      <c r="R111" s="987">
        <v>2</v>
      </c>
      <c r="S111" s="1777"/>
      <c r="T111" s="1777"/>
      <c r="U111" s="1777"/>
      <c r="V111" s="1570"/>
      <c r="W111" s="1777"/>
      <c r="X111" s="1777"/>
      <c r="Y111" s="1777"/>
      <c r="Z111" s="1777"/>
      <c r="AA111" s="1777"/>
      <c r="AB111" s="1777"/>
      <c r="AC111" s="1777"/>
      <c r="AD111" s="1777"/>
      <c r="AE111" s="1777"/>
      <c r="AF111" s="1777">
        <v>1</v>
      </c>
      <c r="AG111" s="1572"/>
    </row>
    <row r="112" spans="1:33" s="279" customFormat="1" ht="33.950000000000003" customHeight="1">
      <c r="A112" s="1787" t="s">
        <v>180</v>
      </c>
      <c r="B112" s="1778" t="s">
        <v>181</v>
      </c>
      <c r="C112" s="1778" t="s">
        <v>349</v>
      </c>
      <c r="D112" s="1778"/>
      <c r="E112" s="1539" t="s">
        <v>394</v>
      </c>
      <c r="F112" s="1539" t="s">
        <v>395</v>
      </c>
      <c r="G112" s="1777">
        <v>79</v>
      </c>
      <c r="H112" s="1888" t="s">
        <v>192</v>
      </c>
      <c r="I112" s="720" t="s">
        <v>193</v>
      </c>
      <c r="J112" s="1269" t="s">
        <v>187</v>
      </c>
      <c r="K112" s="1969">
        <v>11000</v>
      </c>
      <c r="L112" s="1969"/>
      <c r="M112" s="1824"/>
      <c r="N112" s="1657">
        <f t="shared" si="6"/>
        <v>11000</v>
      </c>
      <c r="O112" s="1777"/>
      <c r="P112" s="1777"/>
      <c r="Q112" s="1777"/>
      <c r="R112" s="987">
        <v>1</v>
      </c>
      <c r="S112" s="1777"/>
      <c r="T112" s="1777"/>
      <c r="U112" s="1777"/>
      <c r="V112" s="1570"/>
      <c r="W112" s="1777"/>
      <c r="X112" s="1777"/>
      <c r="Y112" s="1777"/>
      <c r="Z112" s="1777"/>
      <c r="AA112" s="1777"/>
      <c r="AB112" s="1777"/>
      <c r="AC112" s="1777"/>
      <c r="AD112" s="1777"/>
      <c r="AE112" s="1777"/>
      <c r="AF112" s="1777">
        <v>1</v>
      </c>
      <c r="AG112" s="1572"/>
    </row>
    <row r="113" spans="1:33" s="279" customFormat="1" ht="33.950000000000003" customHeight="1">
      <c r="A113" s="1787" t="s">
        <v>180</v>
      </c>
      <c r="B113" s="1778" t="s">
        <v>181</v>
      </c>
      <c r="C113" s="1778" t="s">
        <v>349</v>
      </c>
      <c r="D113" s="1778"/>
      <c r="E113" s="1539" t="s">
        <v>396</v>
      </c>
      <c r="F113" s="1539" t="s">
        <v>397</v>
      </c>
      <c r="G113" s="1777">
        <v>55</v>
      </c>
      <c r="H113" s="1888" t="s">
        <v>192</v>
      </c>
      <c r="I113" s="720" t="s">
        <v>193</v>
      </c>
      <c r="J113" s="1269" t="s">
        <v>187</v>
      </c>
      <c r="K113" s="1969">
        <v>11000</v>
      </c>
      <c r="L113" s="1969"/>
      <c r="M113" s="1824"/>
      <c r="N113" s="1657">
        <f t="shared" si="6"/>
        <v>11000</v>
      </c>
      <c r="O113" s="1777"/>
      <c r="P113" s="1777"/>
      <c r="Q113" s="1777"/>
      <c r="R113" s="987">
        <v>1</v>
      </c>
      <c r="S113" s="1777"/>
      <c r="T113" s="1777"/>
      <c r="U113" s="1777"/>
      <c r="V113" s="1570"/>
      <c r="W113" s="1777"/>
      <c r="X113" s="1777"/>
      <c r="Y113" s="1777"/>
      <c r="Z113" s="1777"/>
      <c r="AA113" s="1777"/>
      <c r="AB113" s="1777"/>
      <c r="AC113" s="1777"/>
      <c r="AD113" s="1777"/>
      <c r="AE113" s="1777"/>
      <c r="AF113" s="1777">
        <v>1</v>
      </c>
      <c r="AG113" s="1572"/>
    </row>
    <row r="114" spans="1:33" s="279" customFormat="1" ht="33.950000000000003" customHeight="1">
      <c r="A114" s="1787" t="s">
        <v>180</v>
      </c>
      <c r="B114" s="1778" t="s">
        <v>181</v>
      </c>
      <c r="C114" s="1778" t="s">
        <v>349</v>
      </c>
      <c r="D114" s="1778"/>
      <c r="E114" s="1539" t="s">
        <v>398</v>
      </c>
      <c r="F114" s="1539" t="s">
        <v>399</v>
      </c>
      <c r="G114" s="1777">
        <v>41</v>
      </c>
      <c r="H114" s="1888" t="s">
        <v>192</v>
      </c>
      <c r="I114" s="720" t="s">
        <v>193</v>
      </c>
      <c r="J114" s="1269" t="s">
        <v>187</v>
      </c>
      <c r="K114" s="1969">
        <v>11000</v>
      </c>
      <c r="L114" s="1969"/>
      <c r="M114" s="1824"/>
      <c r="N114" s="1657">
        <f t="shared" si="6"/>
        <v>11000</v>
      </c>
      <c r="O114" s="1777"/>
      <c r="P114" s="1777"/>
      <c r="Q114" s="1777"/>
      <c r="R114" s="987">
        <v>1</v>
      </c>
      <c r="S114" s="1777"/>
      <c r="T114" s="1777"/>
      <c r="U114" s="1777"/>
      <c r="V114" s="1570"/>
      <c r="W114" s="1777"/>
      <c r="X114" s="1777"/>
      <c r="Y114" s="1777"/>
      <c r="Z114" s="1777"/>
      <c r="AA114" s="1777"/>
      <c r="AB114" s="1777"/>
      <c r="AC114" s="1777"/>
      <c r="AD114" s="1777"/>
      <c r="AE114" s="1777"/>
      <c r="AF114" s="1777">
        <v>1</v>
      </c>
      <c r="AG114" s="1572"/>
    </row>
    <row r="115" spans="1:33" s="279" customFormat="1" ht="33.950000000000003" customHeight="1">
      <c r="A115" s="1787" t="s">
        <v>180</v>
      </c>
      <c r="B115" s="1778" t="s">
        <v>181</v>
      </c>
      <c r="C115" s="1778" t="s">
        <v>349</v>
      </c>
      <c r="D115" s="1778"/>
      <c r="E115" s="1539" t="s">
        <v>200</v>
      </c>
      <c r="F115" s="1539" t="s">
        <v>200</v>
      </c>
      <c r="G115" s="1752"/>
      <c r="H115" s="1888" t="s">
        <v>192</v>
      </c>
      <c r="I115" s="1260" t="s">
        <v>250</v>
      </c>
      <c r="J115" s="1269" t="s">
        <v>187</v>
      </c>
      <c r="K115" s="1969">
        <v>64830.5</v>
      </c>
      <c r="L115" s="1969">
        <v>64830.5</v>
      </c>
      <c r="M115" s="1824"/>
      <c r="N115" s="1657">
        <f t="shared" si="6"/>
        <v>64830.5</v>
      </c>
      <c r="O115" s="1777"/>
      <c r="P115" s="1777"/>
      <c r="Q115" s="1777"/>
      <c r="R115" s="1573"/>
      <c r="S115" s="1777"/>
      <c r="T115" s="1777"/>
      <c r="U115" s="1777"/>
      <c r="V115" s="1570"/>
      <c r="W115" s="1777"/>
      <c r="X115" s="1777"/>
      <c r="Y115" s="1777"/>
      <c r="Z115" s="1777"/>
      <c r="AA115" s="1777"/>
      <c r="AB115" s="1777"/>
      <c r="AC115" s="1777"/>
      <c r="AD115" s="1777">
        <v>1</v>
      </c>
      <c r="AE115" s="1777"/>
      <c r="AF115" s="1777" t="s">
        <v>51</v>
      </c>
      <c r="AG115" s="1572" t="s">
        <v>400</v>
      </c>
    </row>
    <row r="116" spans="1:33" s="279" customFormat="1" ht="27.95" customHeight="1">
      <c r="A116" s="1875" t="s">
        <v>180</v>
      </c>
      <c r="B116" s="1680" t="s">
        <v>181</v>
      </c>
      <c r="C116" s="1680" t="s">
        <v>401</v>
      </c>
      <c r="D116" s="1812"/>
      <c r="E116" s="1859" t="s">
        <v>402</v>
      </c>
      <c r="F116" s="1859" t="s">
        <v>403</v>
      </c>
      <c r="G116" s="1938">
        <v>162</v>
      </c>
      <c r="H116" s="720" t="s">
        <v>205</v>
      </c>
      <c r="I116" s="1861" t="s">
        <v>186</v>
      </c>
      <c r="J116" s="1269" t="s">
        <v>187</v>
      </c>
      <c r="K116" s="1969">
        <v>40165.4</v>
      </c>
      <c r="L116" s="1659">
        <v>40165.4</v>
      </c>
      <c r="M116" s="1660">
        <v>40165.4</v>
      </c>
      <c r="N116" s="1661">
        <f>K116-M116</f>
        <v>0</v>
      </c>
      <c r="O116" s="1662"/>
      <c r="P116" s="1662"/>
      <c r="Q116" s="1662"/>
      <c r="R116" s="1662"/>
      <c r="S116" s="1662"/>
      <c r="T116" s="1663"/>
      <c r="U116" s="1662"/>
      <c r="V116" s="987">
        <v>6.5</v>
      </c>
      <c r="W116" s="1663"/>
      <c r="X116" s="1664"/>
      <c r="Y116" s="1664"/>
      <c r="Z116" s="1665">
        <v>100</v>
      </c>
      <c r="AA116" s="1665">
        <v>100</v>
      </c>
      <c r="AB116" s="1939">
        <v>1</v>
      </c>
      <c r="AC116" s="1939"/>
      <c r="AD116" s="1939"/>
      <c r="AE116" s="1801"/>
      <c r="AF116" s="1939"/>
      <c r="AG116" s="1789"/>
    </row>
    <row r="117" spans="1:33" s="279" customFormat="1" ht="27.95" customHeight="1">
      <c r="A117" s="1875" t="s">
        <v>180</v>
      </c>
      <c r="B117" s="1680" t="s">
        <v>181</v>
      </c>
      <c r="C117" s="1680" t="s">
        <v>401</v>
      </c>
      <c r="D117" s="1812"/>
      <c r="E117" s="1859" t="s">
        <v>404</v>
      </c>
      <c r="F117" s="1859" t="s">
        <v>405</v>
      </c>
      <c r="G117" s="1938">
        <v>715</v>
      </c>
      <c r="H117" s="720" t="s">
        <v>205</v>
      </c>
      <c r="I117" s="1861" t="s">
        <v>186</v>
      </c>
      <c r="J117" s="1269" t="s">
        <v>187</v>
      </c>
      <c r="K117" s="1969">
        <v>107553.25</v>
      </c>
      <c r="L117" s="1659">
        <v>106579.09</v>
      </c>
      <c r="M117" s="1660">
        <v>106579.09</v>
      </c>
      <c r="N117" s="1661">
        <f t="shared" ref="N117:N122" si="7">K117-M117</f>
        <v>974.16000000000349</v>
      </c>
      <c r="O117" s="1662"/>
      <c r="P117" s="1662"/>
      <c r="Q117" s="1662"/>
      <c r="R117" s="1662"/>
      <c r="S117" s="1662"/>
      <c r="T117" s="1663"/>
      <c r="U117" s="1662"/>
      <c r="V117" s="987">
        <v>15.5</v>
      </c>
      <c r="W117" s="1663"/>
      <c r="X117" s="1664"/>
      <c r="Y117" s="1664"/>
      <c r="Z117" s="1665">
        <v>100</v>
      </c>
      <c r="AA117" s="1665">
        <v>99</v>
      </c>
      <c r="AB117" s="1939">
        <v>1</v>
      </c>
      <c r="AC117" s="1939"/>
      <c r="AD117" s="1939"/>
      <c r="AE117" s="1801"/>
      <c r="AF117" s="1939"/>
      <c r="AG117" s="1789"/>
    </row>
    <row r="118" spans="1:33" s="279" customFormat="1" ht="27.95" customHeight="1">
      <c r="A118" s="1875" t="s">
        <v>180</v>
      </c>
      <c r="B118" s="1680" t="s">
        <v>181</v>
      </c>
      <c r="C118" s="1680" t="s">
        <v>401</v>
      </c>
      <c r="D118" s="1812"/>
      <c r="E118" s="1859" t="s">
        <v>406</v>
      </c>
      <c r="F118" s="1859" t="s">
        <v>407</v>
      </c>
      <c r="G118" s="1938">
        <v>439</v>
      </c>
      <c r="H118" s="720" t="s">
        <v>205</v>
      </c>
      <c r="I118" s="1861" t="s">
        <v>186</v>
      </c>
      <c r="J118" s="1269" t="s">
        <v>187</v>
      </c>
      <c r="K118" s="1969">
        <v>62890.400000000001</v>
      </c>
      <c r="L118" s="1659">
        <v>62890.400000000001</v>
      </c>
      <c r="M118" s="1660">
        <v>62890.400000000001</v>
      </c>
      <c r="N118" s="1661">
        <f t="shared" si="7"/>
        <v>0</v>
      </c>
      <c r="O118" s="1662"/>
      <c r="P118" s="1662"/>
      <c r="Q118" s="1662"/>
      <c r="R118" s="1662"/>
      <c r="S118" s="1662"/>
      <c r="T118" s="1663"/>
      <c r="U118" s="1662"/>
      <c r="V118" s="987">
        <v>9.6</v>
      </c>
      <c r="W118" s="1663"/>
      <c r="X118" s="1664"/>
      <c r="Y118" s="1664"/>
      <c r="Z118" s="1665">
        <v>100</v>
      </c>
      <c r="AA118" s="1665">
        <v>100</v>
      </c>
      <c r="AB118" s="1939">
        <v>1</v>
      </c>
      <c r="AC118" s="1939"/>
      <c r="AD118" s="1939"/>
      <c r="AE118" s="1801"/>
      <c r="AF118" s="1939"/>
      <c r="AG118" s="1789"/>
    </row>
    <row r="119" spans="1:33" s="279" customFormat="1" ht="33.950000000000003" customHeight="1">
      <c r="A119" s="1875" t="s">
        <v>180</v>
      </c>
      <c r="B119" s="1680" t="s">
        <v>181</v>
      </c>
      <c r="C119" s="1680" t="s">
        <v>401</v>
      </c>
      <c r="D119" s="1812"/>
      <c r="E119" s="1859" t="s">
        <v>408</v>
      </c>
      <c r="F119" s="1859" t="s">
        <v>409</v>
      </c>
      <c r="G119" s="1938">
        <v>57</v>
      </c>
      <c r="H119" s="1888" t="s">
        <v>192</v>
      </c>
      <c r="I119" s="720" t="s">
        <v>193</v>
      </c>
      <c r="J119" s="1269" t="s">
        <v>187</v>
      </c>
      <c r="K119" s="1969">
        <v>60152.2</v>
      </c>
      <c r="L119" s="1659">
        <v>47046.8</v>
      </c>
      <c r="M119" s="1660">
        <v>47046.8</v>
      </c>
      <c r="N119" s="1661">
        <f t="shared" si="7"/>
        <v>13105.399999999994</v>
      </c>
      <c r="O119" s="1662"/>
      <c r="P119" s="1662"/>
      <c r="Q119" s="1662"/>
      <c r="R119" s="1227">
        <v>5</v>
      </c>
      <c r="S119" s="1662"/>
      <c r="T119" s="1663"/>
      <c r="U119" s="1662"/>
      <c r="V119" s="1662"/>
      <c r="W119" s="1663"/>
      <c r="X119" s="1664"/>
      <c r="Y119" s="1664"/>
      <c r="Z119" s="1665">
        <v>100</v>
      </c>
      <c r="AA119" s="1665">
        <v>78</v>
      </c>
      <c r="AB119" s="1939">
        <v>1</v>
      </c>
      <c r="AC119" s="1939"/>
      <c r="AD119" s="1939"/>
      <c r="AE119" s="1939"/>
      <c r="AF119" s="1939"/>
      <c r="AG119" s="1789"/>
    </row>
    <row r="120" spans="1:33" s="279" customFormat="1" ht="33.950000000000003" customHeight="1">
      <c r="A120" s="1875" t="s">
        <v>180</v>
      </c>
      <c r="B120" s="1680" t="s">
        <v>181</v>
      </c>
      <c r="C120" s="1680" t="s">
        <v>401</v>
      </c>
      <c r="D120" s="1812"/>
      <c r="E120" s="1859" t="s">
        <v>410</v>
      </c>
      <c r="F120" s="1859" t="s">
        <v>411</v>
      </c>
      <c r="G120" s="1938">
        <v>68</v>
      </c>
      <c r="H120" s="1888" t="s">
        <v>192</v>
      </c>
      <c r="I120" s="720" t="s">
        <v>193</v>
      </c>
      <c r="J120" s="1269" t="s">
        <v>187</v>
      </c>
      <c r="K120" s="1969">
        <v>36091.32</v>
      </c>
      <c r="L120" s="1969">
        <v>27796.080000000002</v>
      </c>
      <c r="M120" s="1660">
        <v>27798.080000000002</v>
      </c>
      <c r="N120" s="1661">
        <f t="shared" si="7"/>
        <v>8293.239999999998</v>
      </c>
      <c r="O120" s="1662"/>
      <c r="P120" s="1662"/>
      <c r="Q120" s="1662"/>
      <c r="R120" s="1227">
        <v>3</v>
      </c>
      <c r="S120" s="1662"/>
      <c r="T120" s="1663"/>
      <c r="U120" s="1662"/>
      <c r="V120" s="1662"/>
      <c r="W120" s="1663"/>
      <c r="X120" s="1664"/>
      <c r="Y120" s="1664"/>
      <c r="Z120" s="1665"/>
      <c r="AA120" s="1665"/>
      <c r="AB120" s="1939"/>
      <c r="AC120" s="1939"/>
      <c r="AD120" s="1939">
        <v>1</v>
      </c>
      <c r="AE120" s="1939"/>
      <c r="AF120" s="1939"/>
      <c r="AG120" s="1789"/>
    </row>
    <row r="121" spans="1:33" s="279" customFormat="1" ht="33.950000000000003" customHeight="1">
      <c r="A121" s="1875" t="s">
        <v>180</v>
      </c>
      <c r="B121" s="1680" t="s">
        <v>181</v>
      </c>
      <c r="C121" s="1680" t="s">
        <v>401</v>
      </c>
      <c r="D121" s="1812"/>
      <c r="E121" s="1859" t="s">
        <v>412</v>
      </c>
      <c r="F121" s="1859" t="s">
        <v>413</v>
      </c>
      <c r="G121" s="1938">
        <v>14</v>
      </c>
      <c r="H121" s="1888" t="s">
        <v>192</v>
      </c>
      <c r="I121" s="720" t="s">
        <v>193</v>
      </c>
      <c r="J121" s="1269" t="s">
        <v>187</v>
      </c>
      <c r="K121" s="1969">
        <v>24060.880000000001</v>
      </c>
      <c r="L121" s="1969">
        <v>22022.92</v>
      </c>
      <c r="M121" s="1969">
        <v>19707.919999999998</v>
      </c>
      <c r="N121" s="1661">
        <f t="shared" si="7"/>
        <v>4352.9600000000028</v>
      </c>
      <c r="O121" s="1662"/>
      <c r="P121" s="1662"/>
      <c r="Q121" s="1662"/>
      <c r="R121" s="1227">
        <v>2</v>
      </c>
      <c r="S121" s="1662"/>
      <c r="T121" s="1663"/>
      <c r="U121" s="1662"/>
      <c r="V121" s="1662"/>
      <c r="W121" s="1663"/>
      <c r="X121" s="1664"/>
      <c r="Y121" s="1664"/>
      <c r="Z121" s="1665">
        <v>100</v>
      </c>
      <c r="AA121" s="1665">
        <v>82</v>
      </c>
      <c r="AB121" s="1939">
        <v>1</v>
      </c>
      <c r="AC121" s="1939"/>
      <c r="AD121" s="1939"/>
      <c r="AE121" s="1939"/>
      <c r="AF121" s="1939"/>
      <c r="AG121" s="1789"/>
    </row>
    <row r="122" spans="1:33" s="279" customFormat="1" ht="33.950000000000003" customHeight="1">
      <c r="A122" s="1875" t="s">
        <v>180</v>
      </c>
      <c r="B122" s="1680" t="s">
        <v>181</v>
      </c>
      <c r="C122" s="1680" t="s">
        <v>401</v>
      </c>
      <c r="D122" s="1812"/>
      <c r="E122" s="1859" t="s">
        <v>414</v>
      </c>
      <c r="F122" s="1859" t="s">
        <v>415</v>
      </c>
      <c r="G122" s="1938">
        <v>55</v>
      </c>
      <c r="H122" s="1888" t="s">
        <v>192</v>
      </c>
      <c r="I122" s="720" t="s">
        <v>272</v>
      </c>
      <c r="J122" s="1269" t="s">
        <v>187</v>
      </c>
      <c r="K122" s="1969">
        <v>16000</v>
      </c>
      <c r="L122" s="1969">
        <v>16000</v>
      </c>
      <c r="M122" s="1660"/>
      <c r="N122" s="1661">
        <f t="shared" si="7"/>
        <v>16000</v>
      </c>
      <c r="O122" s="1662"/>
      <c r="P122" s="1662"/>
      <c r="Q122" s="1662"/>
      <c r="R122" s="1662"/>
      <c r="S122" s="1662"/>
      <c r="T122" s="1663"/>
      <c r="U122" s="1662"/>
      <c r="V122" s="1662"/>
      <c r="W122" s="1663"/>
      <c r="X122" s="1938">
        <v>1</v>
      </c>
      <c r="Y122" s="1664"/>
      <c r="Z122" s="1665"/>
      <c r="AA122" s="1665"/>
      <c r="AB122" s="1939"/>
      <c r="AC122" s="1939"/>
      <c r="AD122" s="1939">
        <v>1</v>
      </c>
      <c r="AE122" s="1939"/>
      <c r="AF122" s="1939"/>
      <c r="AG122" s="1789"/>
    </row>
    <row r="123" spans="1:33" s="279" customFormat="1" ht="27.95" customHeight="1">
      <c r="A123" s="1787" t="s">
        <v>180</v>
      </c>
      <c r="B123" s="1538" t="s">
        <v>181</v>
      </c>
      <c r="C123" s="1538" t="s">
        <v>416</v>
      </c>
      <c r="D123" s="1538"/>
      <c r="E123" s="1539" t="s">
        <v>417</v>
      </c>
      <c r="F123" s="1539" t="s">
        <v>418</v>
      </c>
      <c r="G123" s="1540">
        <v>122</v>
      </c>
      <c r="H123" s="1751" t="s">
        <v>205</v>
      </c>
      <c r="I123" s="1569" t="s">
        <v>186</v>
      </c>
      <c r="J123" s="1269" t="s">
        <v>187</v>
      </c>
      <c r="K123" s="1654">
        <v>39371.53</v>
      </c>
      <c r="L123" s="1825">
        <v>39371.53</v>
      </c>
      <c r="M123" s="1825"/>
      <c r="N123" s="1826">
        <f>K123-M123</f>
        <v>39371.53</v>
      </c>
      <c r="O123" s="1672"/>
      <c r="P123" s="1672"/>
      <c r="Q123" s="1541"/>
      <c r="R123" s="1675"/>
      <c r="S123" s="1672"/>
      <c r="T123" s="1672"/>
      <c r="U123" s="1542"/>
      <c r="V123" s="1645">
        <v>11.3</v>
      </c>
      <c r="W123" s="1673"/>
      <c r="X123" s="1673"/>
      <c r="Y123" s="1673"/>
      <c r="Z123" s="1540">
        <v>100</v>
      </c>
      <c r="AA123" s="1540"/>
      <c r="AB123" s="1674">
        <v>1</v>
      </c>
      <c r="AC123" s="1674"/>
      <c r="AD123" s="1674"/>
      <c r="AE123" s="1674"/>
      <c r="AF123" s="1540"/>
      <c r="AG123" s="1543"/>
    </row>
    <row r="124" spans="1:33" s="279" customFormat="1" ht="27.95" customHeight="1">
      <c r="A124" s="1787" t="s">
        <v>180</v>
      </c>
      <c r="B124" s="1538" t="s">
        <v>181</v>
      </c>
      <c r="C124" s="1538" t="s">
        <v>416</v>
      </c>
      <c r="D124" s="1538"/>
      <c r="E124" s="1539" t="s">
        <v>419</v>
      </c>
      <c r="F124" s="1539" t="s">
        <v>420</v>
      </c>
      <c r="G124" s="1540">
        <v>68</v>
      </c>
      <c r="H124" s="1751" t="s">
        <v>205</v>
      </c>
      <c r="I124" s="1569" t="s">
        <v>421</v>
      </c>
      <c r="J124" s="1269" t="s">
        <v>187</v>
      </c>
      <c r="K124" s="1654">
        <v>89119.5</v>
      </c>
      <c r="L124" s="1825">
        <v>89119.5</v>
      </c>
      <c r="M124" s="1825">
        <v>86993.85</v>
      </c>
      <c r="N124" s="1826">
        <f t="shared" ref="N124:N129" si="8">K124-M124</f>
        <v>2125.6499999999942</v>
      </c>
      <c r="O124" s="1672"/>
      <c r="P124" s="1672"/>
      <c r="Q124" s="1541"/>
      <c r="R124" s="1645">
        <v>2.7</v>
      </c>
      <c r="S124" s="1672"/>
      <c r="T124" s="1672"/>
      <c r="U124" s="1542"/>
      <c r="V124" s="1672"/>
      <c r="W124" s="1673"/>
      <c r="X124" s="1673"/>
      <c r="Y124" s="1673"/>
      <c r="Z124" s="1540">
        <v>100</v>
      </c>
      <c r="AA124" s="1540">
        <v>100</v>
      </c>
      <c r="AB124" s="1674">
        <v>1</v>
      </c>
      <c r="AC124" s="1674"/>
      <c r="AD124" s="1674"/>
      <c r="AE124" s="1674"/>
      <c r="AF124" s="1540"/>
      <c r="AG124" s="1543"/>
    </row>
    <row r="125" spans="1:33" s="279" customFormat="1" ht="27.95" customHeight="1">
      <c r="A125" s="1787" t="s">
        <v>180</v>
      </c>
      <c r="B125" s="1538" t="s">
        <v>181</v>
      </c>
      <c r="C125" s="1538" t="s">
        <v>416</v>
      </c>
      <c r="D125" s="1538"/>
      <c r="E125" s="1539" t="s">
        <v>422</v>
      </c>
      <c r="F125" s="1539" t="s">
        <v>423</v>
      </c>
      <c r="G125" s="1540">
        <v>139</v>
      </c>
      <c r="H125" s="1751" t="s">
        <v>205</v>
      </c>
      <c r="I125" s="1569" t="s">
        <v>421</v>
      </c>
      <c r="J125" s="1269" t="s">
        <v>187</v>
      </c>
      <c r="K125" s="1654">
        <v>56738.49</v>
      </c>
      <c r="L125" s="1825">
        <v>56738.49</v>
      </c>
      <c r="M125" s="1825">
        <v>58525.2</v>
      </c>
      <c r="N125" s="1826">
        <f t="shared" si="8"/>
        <v>-1786.7099999999991</v>
      </c>
      <c r="O125" s="1672"/>
      <c r="P125" s="1672"/>
      <c r="Q125" s="1541"/>
      <c r="R125" s="1645">
        <v>1.5</v>
      </c>
      <c r="S125" s="1672"/>
      <c r="T125" s="1672"/>
      <c r="U125" s="1542"/>
      <c r="V125" s="1672"/>
      <c r="W125" s="1673"/>
      <c r="X125" s="1673"/>
      <c r="Y125" s="1673"/>
      <c r="Z125" s="1540">
        <v>100</v>
      </c>
      <c r="AA125" s="1540">
        <v>100</v>
      </c>
      <c r="AB125" s="1674">
        <v>1</v>
      </c>
      <c r="AC125" s="1674"/>
      <c r="AD125" s="1674"/>
      <c r="AE125" s="1674"/>
      <c r="AF125" s="1540"/>
      <c r="AG125" s="1543"/>
    </row>
    <row r="126" spans="1:33" s="279" customFormat="1" ht="27.95" customHeight="1">
      <c r="A126" s="1787" t="s">
        <v>180</v>
      </c>
      <c r="B126" s="1538" t="s">
        <v>181</v>
      </c>
      <c r="C126" s="1538" t="s">
        <v>416</v>
      </c>
      <c r="D126" s="1538"/>
      <c r="E126" s="1539" t="s">
        <v>424</v>
      </c>
      <c r="F126" s="1539" t="s">
        <v>425</v>
      </c>
      <c r="G126" s="1540">
        <v>203</v>
      </c>
      <c r="H126" s="1751" t="s">
        <v>205</v>
      </c>
      <c r="I126" s="1569" t="s">
        <v>421</v>
      </c>
      <c r="J126" s="1269" t="s">
        <v>187</v>
      </c>
      <c r="K126" s="1654">
        <v>61522.25</v>
      </c>
      <c r="L126" s="1825">
        <v>61522.25</v>
      </c>
      <c r="M126" s="1825">
        <v>61852.41</v>
      </c>
      <c r="N126" s="1826">
        <f t="shared" si="8"/>
        <v>-330.16000000000349</v>
      </c>
      <c r="O126" s="1672"/>
      <c r="P126" s="1672"/>
      <c r="Q126" s="1541"/>
      <c r="R126" s="1645">
        <v>2.2000000000000002</v>
      </c>
      <c r="S126" s="1672"/>
      <c r="T126" s="1672"/>
      <c r="U126" s="1542"/>
      <c r="V126" s="1672"/>
      <c r="W126" s="1673"/>
      <c r="X126" s="1673"/>
      <c r="Y126" s="1673"/>
      <c r="Z126" s="1540">
        <v>100</v>
      </c>
      <c r="AA126" s="1540">
        <v>100</v>
      </c>
      <c r="AB126" s="1674">
        <v>1</v>
      </c>
      <c r="AC126" s="1674"/>
      <c r="AD126" s="1674"/>
      <c r="AE126" s="1674"/>
      <c r="AF126" s="1540"/>
      <c r="AG126" s="1543"/>
    </row>
    <row r="127" spans="1:33" s="279" customFormat="1" ht="27.95" customHeight="1">
      <c r="A127" s="1787" t="s">
        <v>180</v>
      </c>
      <c r="B127" s="1538" t="s">
        <v>181</v>
      </c>
      <c r="C127" s="1538" t="s">
        <v>416</v>
      </c>
      <c r="D127" s="1538"/>
      <c r="E127" s="1539" t="s">
        <v>426</v>
      </c>
      <c r="F127" s="1539" t="s">
        <v>427</v>
      </c>
      <c r="G127" s="1540">
        <v>53</v>
      </c>
      <c r="H127" s="1888" t="s">
        <v>192</v>
      </c>
      <c r="I127" s="1569" t="s">
        <v>293</v>
      </c>
      <c r="J127" s="1269" t="s">
        <v>187</v>
      </c>
      <c r="K127" s="1654">
        <v>25000</v>
      </c>
      <c r="L127" s="1654">
        <v>25000</v>
      </c>
      <c r="M127" s="1825">
        <v>25000</v>
      </c>
      <c r="N127" s="1826">
        <f t="shared" si="8"/>
        <v>0</v>
      </c>
      <c r="O127" s="1672"/>
      <c r="P127" s="1672"/>
      <c r="Q127" s="1645">
        <v>2</v>
      </c>
      <c r="R127" s="1675"/>
      <c r="S127" s="1672"/>
      <c r="T127" s="1672"/>
      <c r="U127" s="1542"/>
      <c r="V127" s="1672"/>
      <c r="W127" s="1673"/>
      <c r="X127" s="1673"/>
      <c r="Y127" s="1673"/>
      <c r="Z127" s="1540">
        <v>100</v>
      </c>
      <c r="AA127" s="1540">
        <v>100</v>
      </c>
      <c r="AB127" s="1674">
        <v>1</v>
      </c>
      <c r="AC127" s="1674"/>
      <c r="AD127" s="1674"/>
      <c r="AE127" s="1674"/>
      <c r="AF127" s="1540"/>
      <c r="AG127" s="1543"/>
    </row>
    <row r="128" spans="1:33" s="279" customFormat="1" ht="27.95" customHeight="1">
      <c r="A128" s="1787" t="s">
        <v>180</v>
      </c>
      <c r="B128" s="1538" t="s">
        <v>181</v>
      </c>
      <c r="C128" s="1538" t="s">
        <v>416</v>
      </c>
      <c r="D128" s="1538"/>
      <c r="E128" s="1539" t="s">
        <v>428</v>
      </c>
      <c r="F128" s="1539" t="s">
        <v>429</v>
      </c>
      <c r="G128" s="1540">
        <v>33</v>
      </c>
      <c r="H128" s="1888" t="s">
        <v>192</v>
      </c>
      <c r="I128" s="1569" t="s">
        <v>293</v>
      </c>
      <c r="J128" s="1269" t="s">
        <v>187</v>
      </c>
      <c r="K128" s="1654">
        <v>25000</v>
      </c>
      <c r="L128" s="1654">
        <v>25000</v>
      </c>
      <c r="M128" s="1825">
        <v>25000</v>
      </c>
      <c r="N128" s="1826">
        <f t="shared" si="8"/>
        <v>0</v>
      </c>
      <c r="O128" s="1672"/>
      <c r="P128" s="1672"/>
      <c r="Q128" s="1645">
        <v>2</v>
      </c>
      <c r="R128" s="1675"/>
      <c r="S128" s="1672"/>
      <c r="T128" s="1672"/>
      <c r="U128" s="1542"/>
      <c r="V128" s="1672"/>
      <c r="W128" s="1673"/>
      <c r="X128" s="1673"/>
      <c r="Y128" s="1673"/>
      <c r="Z128" s="1540">
        <v>100</v>
      </c>
      <c r="AA128" s="1540">
        <v>100</v>
      </c>
      <c r="AB128" s="1674">
        <v>1</v>
      </c>
      <c r="AC128" s="1674"/>
      <c r="AD128" s="1674"/>
      <c r="AE128" s="1674"/>
      <c r="AF128" s="1540"/>
      <c r="AG128" s="1543"/>
    </row>
    <row r="129" spans="1:33" s="279" customFormat="1" ht="33.950000000000003" customHeight="1">
      <c r="A129" s="1787" t="s">
        <v>180</v>
      </c>
      <c r="B129" s="1538" t="s">
        <v>181</v>
      </c>
      <c r="C129" s="1538" t="s">
        <v>416</v>
      </c>
      <c r="D129" s="1538"/>
      <c r="E129" s="1539" t="s">
        <v>424</v>
      </c>
      <c r="F129" s="1539" t="s">
        <v>430</v>
      </c>
      <c r="G129" s="1540">
        <v>111</v>
      </c>
      <c r="H129" s="1888" t="s">
        <v>192</v>
      </c>
      <c r="I129" s="1569" t="s">
        <v>431</v>
      </c>
      <c r="J129" s="1269" t="s">
        <v>187</v>
      </c>
      <c r="K129" s="1654">
        <v>25403.48</v>
      </c>
      <c r="L129" s="1825">
        <v>20431.54</v>
      </c>
      <c r="M129" s="1825">
        <v>20406.240000000002</v>
      </c>
      <c r="N129" s="1826">
        <f t="shared" si="8"/>
        <v>4997.239999999998</v>
      </c>
      <c r="O129" s="1672"/>
      <c r="P129" s="1672"/>
      <c r="Q129" s="1645"/>
      <c r="R129" s="1675"/>
      <c r="S129" s="1672"/>
      <c r="T129" s="1672"/>
      <c r="U129" s="1542"/>
      <c r="V129" s="1672"/>
      <c r="W129" s="1673">
        <v>18</v>
      </c>
      <c r="X129" s="1673"/>
      <c r="Y129" s="1673"/>
      <c r="Z129" s="1540">
        <v>100</v>
      </c>
      <c r="AA129" s="1540">
        <v>100</v>
      </c>
      <c r="AB129" s="1674">
        <v>1</v>
      </c>
      <c r="AC129" s="1674"/>
      <c r="AD129" s="1674"/>
      <c r="AE129" s="1674"/>
      <c r="AF129" s="1540"/>
      <c r="AG129" s="1543"/>
    </row>
    <row r="130" spans="1:33" s="279" customFormat="1" ht="27.95" customHeight="1">
      <c r="A130" s="1787" t="s">
        <v>180</v>
      </c>
      <c r="B130" s="1778" t="s">
        <v>181</v>
      </c>
      <c r="C130" s="1778" t="s">
        <v>432</v>
      </c>
      <c r="D130" s="1778"/>
      <c r="E130" s="1547" t="s">
        <v>433</v>
      </c>
      <c r="F130" s="1539" t="s">
        <v>434</v>
      </c>
      <c r="G130" s="1548">
        <v>57</v>
      </c>
      <c r="H130" s="1723" t="s">
        <v>205</v>
      </c>
      <c r="I130" s="1569" t="s">
        <v>186</v>
      </c>
      <c r="J130" s="1269" t="s">
        <v>187</v>
      </c>
      <c r="K130" s="1969">
        <v>3000</v>
      </c>
      <c r="L130" s="1969">
        <v>3000</v>
      </c>
      <c r="M130" s="1765"/>
      <c r="N130" s="1766">
        <f>K130-M130</f>
        <v>3000</v>
      </c>
      <c r="O130" s="1548"/>
      <c r="P130" s="1548"/>
      <c r="Q130" s="1563"/>
      <c r="R130" s="1564"/>
      <c r="S130" s="1548"/>
      <c r="T130" s="1548"/>
      <c r="U130" s="1548"/>
      <c r="V130" s="1537">
        <v>1</v>
      </c>
      <c r="W130" s="1273"/>
      <c r="X130" s="1273"/>
      <c r="Y130" s="1273"/>
      <c r="Z130" s="1273"/>
      <c r="AA130" s="1273"/>
      <c r="AB130" s="1273"/>
      <c r="AC130" s="1273"/>
      <c r="AD130" s="1273">
        <v>1</v>
      </c>
      <c r="AE130" s="1881"/>
      <c r="AF130" s="1273"/>
      <c r="AG130" s="1565"/>
    </row>
    <row r="131" spans="1:33" s="279" customFormat="1" ht="27.95" customHeight="1">
      <c r="A131" s="1787" t="s">
        <v>180</v>
      </c>
      <c r="B131" s="1778" t="s">
        <v>181</v>
      </c>
      <c r="C131" s="1778" t="s">
        <v>432</v>
      </c>
      <c r="D131" s="1778"/>
      <c r="E131" s="1547" t="s">
        <v>435</v>
      </c>
      <c r="F131" s="1539" t="s">
        <v>436</v>
      </c>
      <c r="G131" s="1548">
        <v>119</v>
      </c>
      <c r="H131" s="1723" t="s">
        <v>185</v>
      </c>
      <c r="I131" s="1569" t="s">
        <v>186</v>
      </c>
      <c r="J131" s="1269" t="s">
        <v>187</v>
      </c>
      <c r="K131" s="1969">
        <v>9000</v>
      </c>
      <c r="L131" s="1969">
        <v>9000</v>
      </c>
      <c r="M131" s="1765"/>
      <c r="N131" s="1766">
        <f t="shared" ref="N131:N143" si="9">K131-M131</f>
        <v>9000</v>
      </c>
      <c r="O131" s="1548"/>
      <c r="P131" s="1548"/>
      <c r="Q131" s="1563"/>
      <c r="R131" s="1564"/>
      <c r="S131" s="1548"/>
      <c r="T131" s="1548"/>
      <c r="U131" s="1548"/>
      <c r="V131" s="1537">
        <v>2.7</v>
      </c>
      <c r="W131" s="1273"/>
      <c r="X131" s="1273"/>
      <c r="Y131" s="1273"/>
      <c r="Z131" s="1273"/>
      <c r="AA131" s="1273"/>
      <c r="AB131" s="1273"/>
      <c r="AC131" s="1273"/>
      <c r="AD131" s="1273">
        <v>1</v>
      </c>
      <c r="AE131" s="1881"/>
      <c r="AF131" s="1273"/>
      <c r="AG131" s="1565"/>
    </row>
    <row r="132" spans="1:33" s="279" customFormat="1" ht="27.95" customHeight="1">
      <c r="A132" s="1787" t="s">
        <v>180</v>
      </c>
      <c r="B132" s="1778" t="s">
        <v>181</v>
      </c>
      <c r="C132" s="1778" t="s">
        <v>432</v>
      </c>
      <c r="D132" s="1778"/>
      <c r="E132" s="1547" t="s">
        <v>437</v>
      </c>
      <c r="F132" s="1539" t="s">
        <v>438</v>
      </c>
      <c r="G132" s="1548">
        <v>65</v>
      </c>
      <c r="H132" s="1723" t="s">
        <v>185</v>
      </c>
      <c r="I132" s="1569" t="s">
        <v>186</v>
      </c>
      <c r="J132" s="1269" t="s">
        <v>187</v>
      </c>
      <c r="K132" s="1969">
        <v>5000</v>
      </c>
      <c r="L132" s="1969">
        <v>5000</v>
      </c>
      <c r="M132" s="1765"/>
      <c r="N132" s="1766">
        <f t="shared" si="9"/>
        <v>5000</v>
      </c>
      <c r="O132" s="1548"/>
      <c r="P132" s="1548"/>
      <c r="Q132" s="1563"/>
      <c r="R132" s="1564"/>
      <c r="S132" s="1548"/>
      <c r="T132" s="1548"/>
      <c r="U132" s="1548"/>
      <c r="V132" s="1537">
        <v>1.3</v>
      </c>
      <c r="W132" s="1273"/>
      <c r="X132" s="1273"/>
      <c r="Y132" s="1273"/>
      <c r="Z132" s="1273"/>
      <c r="AA132" s="1273"/>
      <c r="AB132" s="1273"/>
      <c r="AC132" s="1273"/>
      <c r="AD132" s="1273">
        <v>1</v>
      </c>
      <c r="AE132" s="1881"/>
      <c r="AF132" s="1273"/>
      <c r="AG132" s="1565"/>
    </row>
    <row r="133" spans="1:33" s="279" customFormat="1" ht="27.95" customHeight="1">
      <c r="A133" s="1787" t="s">
        <v>180</v>
      </c>
      <c r="B133" s="1778" t="s">
        <v>181</v>
      </c>
      <c r="C133" s="1778" t="s">
        <v>432</v>
      </c>
      <c r="D133" s="1778"/>
      <c r="E133" s="1547" t="s">
        <v>439</v>
      </c>
      <c r="F133" s="1539" t="s">
        <v>440</v>
      </c>
      <c r="G133" s="1548">
        <v>523</v>
      </c>
      <c r="H133" s="1723" t="s">
        <v>185</v>
      </c>
      <c r="I133" s="1569" t="s">
        <v>186</v>
      </c>
      <c r="J133" s="1269" t="s">
        <v>187</v>
      </c>
      <c r="K133" s="1986">
        <v>8000</v>
      </c>
      <c r="L133" s="1986">
        <v>8000</v>
      </c>
      <c r="M133" s="1765"/>
      <c r="N133" s="1766">
        <v>8000</v>
      </c>
      <c r="O133" s="1548"/>
      <c r="P133" s="1548"/>
      <c r="Q133" s="1563"/>
      <c r="R133" s="1564"/>
      <c r="S133" s="1548"/>
      <c r="T133" s="1548"/>
      <c r="U133" s="1548"/>
      <c r="V133" s="787">
        <v>1.9</v>
      </c>
      <c r="W133" s="1273"/>
      <c r="X133" s="1273"/>
      <c r="Y133" s="1273"/>
      <c r="Z133" s="1273"/>
      <c r="AA133" s="1273"/>
      <c r="AB133" s="1273"/>
      <c r="AC133" s="1273"/>
      <c r="AD133" s="1273">
        <v>1</v>
      </c>
      <c r="AE133" s="1881"/>
      <c r="AF133" s="1273"/>
      <c r="AG133" s="1565"/>
    </row>
    <row r="134" spans="1:33" s="279" customFormat="1" ht="27.95" customHeight="1">
      <c r="A134" s="1787" t="s">
        <v>180</v>
      </c>
      <c r="B134" s="1778" t="s">
        <v>181</v>
      </c>
      <c r="C134" s="1778" t="s">
        <v>432</v>
      </c>
      <c r="D134" s="1778"/>
      <c r="E134" s="1547" t="s">
        <v>441</v>
      </c>
      <c r="F134" s="1539" t="s">
        <v>442</v>
      </c>
      <c r="G134" s="1548">
        <v>89</v>
      </c>
      <c r="H134" s="1723" t="s">
        <v>185</v>
      </c>
      <c r="I134" s="1569" t="s">
        <v>186</v>
      </c>
      <c r="J134" s="1269" t="s">
        <v>187</v>
      </c>
      <c r="K134" s="1986">
        <v>8000</v>
      </c>
      <c r="L134" s="1986">
        <v>8000</v>
      </c>
      <c r="M134" s="1765"/>
      <c r="N134" s="1766">
        <f t="shared" si="9"/>
        <v>8000</v>
      </c>
      <c r="O134" s="1548"/>
      <c r="P134" s="1548"/>
      <c r="Q134" s="1563"/>
      <c r="R134" s="1564"/>
      <c r="S134" s="1548"/>
      <c r="T134" s="1548"/>
      <c r="U134" s="1548"/>
      <c r="V134" s="787">
        <v>2.2000000000000002</v>
      </c>
      <c r="W134" s="1273"/>
      <c r="X134" s="1273"/>
      <c r="Y134" s="1273"/>
      <c r="Z134" s="1273"/>
      <c r="AA134" s="1273"/>
      <c r="AB134" s="1273"/>
      <c r="AC134" s="1273"/>
      <c r="AD134" s="1273">
        <v>1</v>
      </c>
      <c r="AE134" s="1881"/>
      <c r="AF134" s="1273"/>
      <c r="AG134" s="1565"/>
    </row>
    <row r="135" spans="1:33" s="279" customFormat="1" ht="27.95" customHeight="1">
      <c r="A135" s="1787" t="s">
        <v>180</v>
      </c>
      <c r="B135" s="1778" t="s">
        <v>181</v>
      </c>
      <c r="C135" s="1778" t="s">
        <v>432</v>
      </c>
      <c r="D135" s="1778"/>
      <c r="E135" s="1547" t="s">
        <v>443</v>
      </c>
      <c r="F135" s="1539" t="s">
        <v>444</v>
      </c>
      <c r="G135" s="1548">
        <v>67</v>
      </c>
      <c r="H135" s="1723" t="s">
        <v>185</v>
      </c>
      <c r="I135" s="1569" t="s">
        <v>186</v>
      </c>
      <c r="J135" s="1269" t="s">
        <v>187</v>
      </c>
      <c r="K135" s="1986">
        <v>27000</v>
      </c>
      <c r="L135" s="1986">
        <v>27000</v>
      </c>
      <c r="M135" s="1765"/>
      <c r="N135" s="1766">
        <f t="shared" si="9"/>
        <v>27000</v>
      </c>
      <c r="O135" s="1548"/>
      <c r="P135" s="1548"/>
      <c r="Q135" s="1563"/>
      <c r="R135" s="1564"/>
      <c r="S135" s="1548"/>
      <c r="T135" s="1548"/>
      <c r="U135" s="1548"/>
      <c r="V135" s="787">
        <v>7.9</v>
      </c>
      <c r="W135" s="1273"/>
      <c r="X135" s="1273"/>
      <c r="Y135" s="1273"/>
      <c r="Z135" s="1273"/>
      <c r="AA135" s="1273"/>
      <c r="AB135" s="1273"/>
      <c r="AC135" s="1273"/>
      <c r="AD135" s="1273">
        <v>1</v>
      </c>
      <c r="AE135" s="1881"/>
      <c r="AF135" s="1273"/>
      <c r="AG135" s="1565"/>
    </row>
    <row r="136" spans="1:33" s="279" customFormat="1" ht="27.95" customHeight="1">
      <c r="A136" s="1787" t="s">
        <v>180</v>
      </c>
      <c r="B136" s="1778" t="s">
        <v>181</v>
      </c>
      <c r="C136" s="1778" t="s">
        <v>432</v>
      </c>
      <c r="D136" s="1778"/>
      <c r="E136" s="1547" t="s">
        <v>445</v>
      </c>
      <c r="F136" s="1539" t="s">
        <v>446</v>
      </c>
      <c r="G136" s="1548">
        <v>86</v>
      </c>
      <c r="H136" s="1723" t="s">
        <v>185</v>
      </c>
      <c r="I136" s="1569" t="s">
        <v>186</v>
      </c>
      <c r="J136" s="1269" t="s">
        <v>187</v>
      </c>
      <c r="K136" s="1986">
        <v>4500</v>
      </c>
      <c r="L136" s="1986">
        <v>4500</v>
      </c>
      <c r="M136" s="1765"/>
      <c r="N136" s="1766">
        <f t="shared" si="9"/>
        <v>4500</v>
      </c>
      <c r="O136" s="1548"/>
      <c r="P136" s="1548"/>
      <c r="Q136" s="1563"/>
      <c r="R136" s="1564"/>
      <c r="S136" s="1548"/>
      <c r="T136" s="1548"/>
      <c r="U136" s="1548"/>
      <c r="V136" s="787">
        <v>1.4</v>
      </c>
      <c r="W136" s="1273"/>
      <c r="X136" s="1273"/>
      <c r="Y136" s="1273"/>
      <c r="Z136" s="1273"/>
      <c r="AA136" s="1273"/>
      <c r="AB136" s="1273"/>
      <c r="AC136" s="1273"/>
      <c r="AD136" s="1273">
        <v>1</v>
      </c>
      <c r="AE136" s="1881"/>
      <c r="AF136" s="1273"/>
      <c r="AG136" s="1565"/>
    </row>
    <row r="137" spans="1:33" s="279" customFormat="1" ht="27.95" customHeight="1">
      <c r="A137" s="1787" t="s">
        <v>180</v>
      </c>
      <c r="B137" s="1778" t="s">
        <v>181</v>
      </c>
      <c r="C137" s="1778" t="s">
        <v>432</v>
      </c>
      <c r="D137" s="1778"/>
      <c r="E137" s="1547" t="s">
        <v>447</v>
      </c>
      <c r="F137" s="1539" t="s">
        <v>448</v>
      </c>
      <c r="G137" s="1548">
        <v>42</v>
      </c>
      <c r="H137" s="1723" t="s">
        <v>185</v>
      </c>
      <c r="I137" s="1569" t="s">
        <v>186</v>
      </c>
      <c r="J137" s="1269" t="s">
        <v>187</v>
      </c>
      <c r="K137" s="1986">
        <v>45500</v>
      </c>
      <c r="L137" s="1986">
        <v>45500</v>
      </c>
      <c r="M137" s="1765"/>
      <c r="N137" s="1766">
        <f t="shared" si="9"/>
        <v>45500</v>
      </c>
      <c r="O137" s="1548"/>
      <c r="P137" s="1548"/>
      <c r="Q137" s="1563"/>
      <c r="R137" s="1564"/>
      <c r="S137" s="1548"/>
      <c r="T137" s="1548"/>
      <c r="U137" s="1548"/>
      <c r="V137" s="787">
        <v>5.5</v>
      </c>
      <c r="W137" s="1273"/>
      <c r="X137" s="1273"/>
      <c r="Y137" s="1273"/>
      <c r="Z137" s="1273"/>
      <c r="AA137" s="1273"/>
      <c r="AB137" s="1273"/>
      <c r="AC137" s="1273"/>
      <c r="AD137" s="1273">
        <v>1</v>
      </c>
      <c r="AE137" s="1881"/>
      <c r="AF137" s="1273"/>
      <c r="AG137" s="1565"/>
    </row>
    <row r="138" spans="1:33" s="279" customFormat="1" ht="27.95" customHeight="1">
      <c r="A138" s="1787" t="s">
        <v>180</v>
      </c>
      <c r="B138" s="1778" t="s">
        <v>181</v>
      </c>
      <c r="C138" s="1778" t="s">
        <v>432</v>
      </c>
      <c r="D138" s="1778"/>
      <c r="E138" s="1547" t="s">
        <v>449</v>
      </c>
      <c r="F138" s="1539" t="s">
        <v>450</v>
      </c>
      <c r="G138" s="1548">
        <v>88</v>
      </c>
      <c r="H138" s="1723" t="s">
        <v>185</v>
      </c>
      <c r="I138" s="1569" t="s">
        <v>186</v>
      </c>
      <c r="J138" s="1269" t="s">
        <v>187</v>
      </c>
      <c r="K138" s="1986">
        <v>5000</v>
      </c>
      <c r="L138" s="1986">
        <v>5000</v>
      </c>
      <c r="M138" s="1765"/>
      <c r="N138" s="1766">
        <v>5000</v>
      </c>
      <c r="O138" s="1548"/>
      <c r="P138" s="1548"/>
      <c r="Q138" s="1563"/>
      <c r="R138" s="1564"/>
      <c r="S138" s="1548"/>
      <c r="T138" s="1548"/>
      <c r="U138" s="1548"/>
      <c r="V138" s="787">
        <v>1</v>
      </c>
      <c r="W138" s="1273"/>
      <c r="X138" s="1273"/>
      <c r="Y138" s="1273"/>
      <c r="Z138" s="1273"/>
      <c r="AA138" s="1273"/>
      <c r="AB138" s="1273"/>
      <c r="AC138" s="1273"/>
      <c r="AD138" s="1273">
        <v>1</v>
      </c>
      <c r="AE138" s="1881"/>
      <c r="AF138" s="1273"/>
      <c r="AG138" s="1565"/>
    </row>
    <row r="139" spans="1:33" s="279" customFormat="1" ht="27.95" customHeight="1">
      <c r="A139" s="1787" t="s">
        <v>180</v>
      </c>
      <c r="B139" s="1778" t="s">
        <v>181</v>
      </c>
      <c r="C139" s="1778" t="s">
        <v>432</v>
      </c>
      <c r="D139" s="1778"/>
      <c r="E139" s="1547" t="s">
        <v>451</v>
      </c>
      <c r="F139" s="1539" t="s">
        <v>452</v>
      </c>
      <c r="G139" s="1548">
        <v>52</v>
      </c>
      <c r="H139" s="1723" t="s">
        <v>185</v>
      </c>
      <c r="I139" s="1569" t="s">
        <v>186</v>
      </c>
      <c r="J139" s="1269" t="s">
        <v>187</v>
      </c>
      <c r="K139" s="1986">
        <v>16000</v>
      </c>
      <c r="L139" s="1986">
        <v>16000</v>
      </c>
      <c r="M139" s="1765"/>
      <c r="N139" s="1766">
        <v>16000</v>
      </c>
      <c r="O139" s="1548"/>
      <c r="P139" s="1548"/>
      <c r="Q139" s="1563"/>
      <c r="R139" s="1564"/>
      <c r="S139" s="1548"/>
      <c r="T139" s="1548"/>
      <c r="U139" s="1548"/>
      <c r="V139" s="787">
        <v>4.3</v>
      </c>
      <c r="W139" s="1273"/>
      <c r="X139" s="1273"/>
      <c r="Y139" s="1273"/>
      <c r="Z139" s="1273"/>
      <c r="AA139" s="1273"/>
      <c r="AB139" s="1273"/>
      <c r="AC139" s="1273"/>
      <c r="AD139" s="1273">
        <v>1</v>
      </c>
      <c r="AE139" s="1881"/>
      <c r="AF139" s="1273"/>
      <c r="AG139" s="1565"/>
    </row>
    <row r="140" spans="1:33" s="279" customFormat="1" ht="27.95" customHeight="1">
      <c r="A140" s="1787" t="s">
        <v>180</v>
      </c>
      <c r="B140" s="1778" t="s">
        <v>181</v>
      </c>
      <c r="C140" s="1778" t="s">
        <v>432</v>
      </c>
      <c r="D140" s="1778"/>
      <c r="E140" s="1547" t="s">
        <v>445</v>
      </c>
      <c r="F140" s="1539" t="s">
        <v>453</v>
      </c>
      <c r="G140" s="1548">
        <v>75</v>
      </c>
      <c r="H140" s="1723" t="s">
        <v>185</v>
      </c>
      <c r="I140" s="1569" t="s">
        <v>186</v>
      </c>
      <c r="J140" s="1269" t="s">
        <v>187</v>
      </c>
      <c r="K140" s="1986">
        <v>2000</v>
      </c>
      <c r="L140" s="1986">
        <v>2000</v>
      </c>
      <c r="M140" s="1765"/>
      <c r="N140" s="1766">
        <v>2000</v>
      </c>
      <c r="O140" s="1548"/>
      <c r="P140" s="1548"/>
      <c r="Q140" s="1563"/>
      <c r="R140" s="1564"/>
      <c r="S140" s="1548"/>
      <c r="T140" s="1548"/>
      <c r="U140" s="1548"/>
      <c r="V140" s="787">
        <v>0.6</v>
      </c>
      <c r="W140" s="1273"/>
      <c r="X140" s="1273"/>
      <c r="Y140" s="1273"/>
      <c r="Z140" s="1273"/>
      <c r="AA140" s="1273"/>
      <c r="AB140" s="1273"/>
      <c r="AC140" s="1273"/>
      <c r="AD140" s="1273">
        <v>1</v>
      </c>
      <c r="AE140" s="1881"/>
      <c r="AF140" s="1273"/>
      <c r="AG140" s="1565"/>
    </row>
    <row r="141" spans="1:33" s="279" customFormat="1" ht="27.95" customHeight="1">
      <c r="A141" s="1787" t="s">
        <v>180</v>
      </c>
      <c r="B141" s="1778" t="s">
        <v>181</v>
      </c>
      <c r="C141" s="1778" t="s">
        <v>432</v>
      </c>
      <c r="D141" s="1778"/>
      <c r="E141" s="1547" t="s">
        <v>454</v>
      </c>
      <c r="F141" s="1539" t="s">
        <v>455</v>
      </c>
      <c r="G141" s="1735"/>
      <c r="H141" s="1888" t="s">
        <v>192</v>
      </c>
      <c r="I141" s="1723" t="s">
        <v>201</v>
      </c>
      <c r="J141" s="1269" t="s">
        <v>187</v>
      </c>
      <c r="K141" s="1986">
        <v>30000</v>
      </c>
      <c r="L141" s="1986">
        <v>30000</v>
      </c>
      <c r="M141" s="1765"/>
      <c r="N141" s="1766">
        <f t="shared" si="9"/>
        <v>30000</v>
      </c>
      <c r="O141" s="1548"/>
      <c r="P141" s="1548"/>
      <c r="Q141" s="1563"/>
      <c r="R141" s="1564"/>
      <c r="S141" s="1548"/>
      <c r="T141" s="1548"/>
      <c r="U141" s="1548"/>
      <c r="V141" s="1233"/>
      <c r="W141" s="1273"/>
      <c r="X141" s="1273"/>
      <c r="Y141" s="1273"/>
      <c r="Z141" s="1273"/>
      <c r="AA141" s="1273"/>
      <c r="AB141" s="1273"/>
      <c r="AC141" s="1273"/>
      <c r="AD141" s="1273">
        <v>1</v>
      </c>
      <c r="AE141" s="1273"/>
      <c r="AF141" s="1273"/>
      <c r="AG141" s="1565" t="s">
        <v>456</v>
      </c>
    </row>
    <row r="142" spans="1:33" s="279" customFormat="1" ht="33.950000000000003" customHeight="1">
      <c r="A142" s="1787" t="s">
        <v>180</v>
      </c>
      <c r="B142" s="1778" t="s">
        <v>181</v>
      </c>
      <c r="C142" s="1778" t="s">
        <v>432</v>
      </c>
      <c r="D142" s="1778"/>
      <c r="E142" s="1745" t="s">
        <v>457</v>
      </c>
      <c r="F142" s="1539" t="s">
        <v>458</v>
      </c>
      <c r="G142" s="1548">
        <v>28</v>
      </c>
      <c r="H142" s="1888" t="s">
        <v>192</v>
      </c>
      <c r="I142" s="720" t="s">
        <v>193</v>
      </c>
      <c r="J142" s="1269" t="s">
        <v>187</v>
      </c>
      <c r="K142" s="1969">
        <v>9000</v>
      </c>
      <c r="L142" s="1969">
        <v>9000</v>
      </c>
      <c r="M142" s="1765"/>
      <c r="N142" s="1766">
        <f t="shared" si="9"/>
        <v>9000</v>
      </c>
      <c r="O142" s="1548"/>
      <c r="P142" s="1548"/>
      <c r="Q142" s="1563"/>
      <c r="R142" s="787">
        <v>3</v>
      </c>
      <c r="S142" s="1548"/>
      <c r="T142" s="1548"/>
      <c r="U142" s="1548"/>
      <c r="V142" s="1233"/>
      <c r="W142" s="1273"/>
      <c r="X142" s="1273"/>
      <c r="Y142" s="1273"/>
      <c r="Z142" s="1273"/>
      <c r="AA142" s="1273"/>
      <c r="AB142" s="1273"/>
      <c r="AC142" s="1273"/>
      <c r="AD142" s="1273">
        <v>1</v>
      </c>
      <c r="AE142" s="1273"/>
      <c r="AF142" s="1881"/>
      <c r="AG142" s="1565"/>
    </row>
    <row r="143" spans="1:33" s="279" customFormat="1" ht="33.950000000000003" customHeight="1">
      <c r="A143" s="1787" t="s">
        <v>180</v>
      </c>
      <c r="B143" s="1778" t="s">
        <v>181</v>
      </c>
      <c r="C143" s="1778" t="s">
        <v>432</v>
      </c>
      <c r="D143" s="1778"/>
      <c r="E143" s="1745" t="s">
        <v>449</v>
      </c>
      <c r="F143" s="1539" t="s">
        <v>459</v>
      </c>
      <c r="G143" s="1548">
        <v>88</v>
      </c>
      <c r="H143" s="1888" t="s">
        <v>192</v>
      </c>
      <c r="I143" s="720" t="s">
        <v>193</v>
      </c>
      <c r="J143" s="1269" t="s">
        <v>187</v>
      </c>
      <c r="K143" s="1969">
        <v>7500</v>
      </c>
      <c r="L143" s="1969">
        <v>7500</v>
      </c>
      <c r="M143" s="1765"/>
      <c r="N143" s="1766">
        <f t="shared" si="9"/>
        <v>7500</v>
      </c>
      <c r="O143" s="1548"/>
      <c r="P143" s="1548"/>
      <c r="Q143" s="1563"/>
      <c r="R143" s="787">
        <v>2.5</v>
      </c>
      <c r="S143" s="1548"/>
      <c r="T143" s="1548"/>
      <c r="U143" s="1548"/>
      <c r="V143" s="1233"/>
      <c r="W143" s="1273"/>
      <c r="X143" s="1273"/>
      <c r="Y143" s="1273"/>
      <c r="Z143" s="1273"/>
      <c r="AA143" s="1273"/>
      <c r="AB143" s="1273"/>
      <c r="AC143" s="1273"/>
      <c r="AD143" s="1273">
        <v>1</v>
      </c>
      <c r="AE143" s="1273"/>
      <c r="AF143" s="1881"/>
      <c r="AG143" s="1565"/>
    </row>
    <row r="144" spans="1:33" s="279" customFormat="1" ht="33.950000000000003" customHeight="1">
      <c r="A144" s="1787" t="s">
        <v>180</v>
      </c>
      <c r="B144" s="1778" t="s">
        <v>181</v>
      </c>
      <c r="C144" s="1778" t="s">
        <v>432</v>
      </c>
      <c r="D144" s="1778"/>
      <c r="E144" s="1745" t="s">
        <v>435</v>
      </c>
      <c r="F144" s="1539" t="s">
        <v>460</v>
      </c>
      <c r="G144" s="1548">
        <v>42</v>
      </c>
      <c r="H144" s="1888" t="s">
        <v>192</v>
      </c>
      <c r="I144" s="720" t="s">
        <v>193</v>
      </c>
      <c r="J144" s="1269" t="s">
        <v>187</v>
      </c>
      <c r="K144" s="1969">
        <v>8000</v>
      </c>
      <c r="L144" s="1969">
        <v>8000</v>
      </c>
      <c r="M144" s="1765"/>
      <c r="N144" s="1766">
        <v>8000</v>
      </c>
      <c r="O144" s="1548"/>
      <c r="P144" s="1548"/>
      <c r="Q144" s="1564"/>
      <c r="R144" s="787">
        <v>2</v>
      </c>
      <c r="S144" s="1548"/>
      <c r="T144" s="1548"/>
      <c r="U144" s="1548"/>
      <c r="V144" s="1233"/>
      <c r="W144" s="1273"/>
      <c r="X144" s="1273"/>
      <c r="Y144" s="1273"/>
      <c r="Z144" s="1273"/>
      <c r="AA144" s="1273"/>
      <c r="AB144" s="1273"/>
      <c r="AC144" s="1273"/>
      <c r="AD144" s="1273">
        <v>1</v>
      </c>
      <c r="AE144" s="1273"/>
      <c r="AF144" s="1881"/>
      <c r="AG144" s="1565"/>
    </row>
    <row r="145" spans="1:33" s="279" customFormat="1" ht="33.950000000000003" customHeight="1">
      <c r="A145" s="1787" t="s">
        <v>180</v>
      </c>
      <c r="B145" s="1778" t="s">
        <v>181</v>
      </c>
      <c r="C145" s="1778" t="s">
        <v>432</v>
      </c>
      <c r="D145" s="1778"/>
      <c r="E145" s="1745" t="s">
        <v>461</v>
      </c>
      <c r="F145" s="1539" t="s">
        <v>462</v>
      </c>
      <c r="G145" s="1548">
        <v>21</v>
      </c>
      <c r="H145" s="1888" t="s">
        <v>192</v>
      </c>
      <c r="I145" s="720" t="s">
        <v>193</v>
      </c>
      <c r="J145" s="1269" t="s">
        <v>187</v>
      </c>
      <c r="K145" s="1969">
        <v>8000</v>
      </c>
      <c r="L145" s="1969">
        <v>8000</v>
      </c>
      <c r="M145" s="1765"/>
      <c r="N145" s="1766">
        <v>8000</v>
      </c>
      <c r="O145" s="1548"/>
      <c r="P145" s="1548"/>
      <c r="Q145" s="1564"/>
      <c r="R145" s="787">
        <v>2.5</v>
      </c>
      <c r="S145" s="1548"/>
      <c r="T145" s="1548"/>
      <c r="U145" s="1548"/>
      <c r="V145" s="1233"/>
      <c r="W145" s="1273"/>
      <c r="X145" s="1273"/>
      <c r="Y145" s="1273"/>
      <c r="Z145" s="1273"/>
      <c r="AA145" s="1273"/>
      <c r="AB145" s="1273"/>
      <c r="AC145" s="1273"/>
      <c r="AD145" s="1273">
        <v>1</v>
      </c>
      <c r="AE145" s="1273"/>
      <c r="AF145" s="1881"/>
      <c r="AG145" s="1565"/>
    </row>
    <row r="146" spans="1:33" s="279" customFormat="1" ht="33.950000000000003" customHeight="1">
      <c r="A146" s="1875" t="s">
        <v>180</v>
      </c>
      <c r="B146" s="1680" t="s">
        <v>181</v>
      </c>
      <c r="C146" s="1680" t="s">
        <v>463</v>
      </c>
      <c r="D146" s="1812"/>
      <c r="E146" s="1897" t="s">
        <v>464</v>
      </c>
      <c r="F146" s="1897" t="s">
        <v>464</v>
      </c>
      <c r="G146" s="1938">
        <v>109</v>
      </c>
      <c r="H146" s="1888" t="s">
        <v>192</v>
      </c>
      <c r="I146" s="720" t="s">
        <v>272</v>
      </c>
      <c r="J146" s="1861" t="s">
        <v>187</v>
      </c>
      <c r="K146" s="997">
        <v>35000</v>
      </c>
      <c r="L146" s="997">
        <v>35000</v>
      </c>
      <c r="M146" s="1660"/>
      <c r="N146" s="1661">
        <f t="shared" ref="N146:N151" si="10">K146-M146</f>
        <v>35000</v>
      </c>
      <c r="O146" s="1662"/>
      <c r="P146" s="1662"/>
      <c r="Q146" s="1662"/>
      <c r="R146" s="1662"/>
      <c r="S146" s="1662"/>
      <c r="T146" s="1663"/>
      <c r="U146" s="1662"/>
      <c r="V146" s="987"/>
      <c r="W146" s="1663"/>
      <c r="X146" s="1938">
        <v>1</v>
      </c>
      <c r="Y146" s="1664"/>
      <c r="Z146" s="1682"/>
      <c r="AA146" s="1682"/>
      <c r="AB146" s="1939"/>
      <c r="AC146" s="1683"/>
      <c r="AD146" s="1683">
        <v>1</v>
      </c>
      <c r="AE146" s="1683"/>
      <c r="AF146" s="1939"/>
      <c r="AG146" s="1789"/>
    </row>
    <row r="147" spans="1:33" s="279" customFormat="1" ht="33.950000000000003" customHeight="1">
      <c r="A147" s="1875" t="s">
        <v>180</v>
      </c>
      <c r="B147" s="1680" t="s">
        <v>181</v>
      </c>
      <c r="C147" s="1680" t="s">
        <v>463</v>
      </c>
      <c r="D147" s="1812"/>
      <c r="E147" s="1897" t="s">
        <v>465</v>
      </c>
      <c r="F147" s="1897" t="s">
        <v>466</v>
      </c>
      <c r="G147" s="1938">
        <v>37</v>
      </c>
      <c r="H147" s="1888" t="s">
        <v>192</v>
      </c>
      <c r="I147" s="720" t="s">
        <v>272</v>
      </c>
      <c r="J147" s="1861" t="s">
        <v>187</v>
      </c>
      <c r="K147" s="1986">
        <v>25000</v>
      </c>
      <c r="L147" s="1986">
        <v>25000</v>
      </c>
      <c r="M147" s="1660"/>
      <c r="N147" s="1661">
        <f t="shared" si="10"/>
        <v>25000</v>
      </c>
      <c r="O147" s="1662"/>
      <c r="P147" s="1662"/>
      <c r="Q147" s="1662"/>
      <c r="R147" s="1662"/>
      <c r="S147" s="1662"/>
      <c r="T147" s="1663"/>
      <c r="U147" s="1662"/>
      <c r="V147" s="787"/>
      <c r="W147" s="1663"/>
      <c r="X147" s="1938">
        <v>1</v>
      </c>
      <c r="Y147" s="1664"/>
      <c r="Z147" s="1682"/>
      <c r="AA147" s="1682"/>
      <c r="AB147" s="1939"/>
      <c r="AC147" s="1683"/>
      <c r="AD147" s="1683">
        <v>1</v>
      </c>
      <c r="AE147" s="1683"/>
      <c r="AF147" s="1939"/>
      <c r="AG147" s="1789"/>
    </row>
    <row r="148" spans="1:33" s="279" customFormat="1" ht="33.950000000000003" customHeight="1">
      <c r="A148" s="1875" t="s">
        <v>180</v>
      </c>
      <c r="B148" s="1680" t="s">
        <v>181</v>
      </c>
      <c r="C148" s="1680" t="s">
        <v>463</v>
      </c>
      <c r="D148" s="1812"/>
      <c r="E148" s="1897" t="s">
        <v>467</v>
      </c>
      <c r="F148" s="1897" t="s">
        <v>468</v>
      </c>
      <c r="G148" s="1938">
        <v>12</v>
      </c>
      <c r="H148" s="1888" t="s">
        <v>192</v>
      </c>
      <c r="I148" s="720" t="s">
        <v>272</v>
      </c>
      <c r="J148" s="1861" t="s">
        <v>187</v>
      </c>
      <c r="K148" s="1986">
        <v>25000</v>
      </c>
      <c r="L148" s="1986">
        <v>25000</v>
      </c>
      <c r="M148" s="1660"/>
      <c r="N148" s="1661">
        <f t="shared" si="10"/>
        <v>25000</v>
      </c>
      <c r="O148" s="1662"/>
      <c r="P148" s="1662"/>
      <c r="Q148" s="1662"/>
      <c r="R148" s="1662"/>
      <c r="S148" s="1662"/>
      <c r="T148" s="1663"/>
      <c r="U148" s="1662"/>
      <c r="V148" s="787"/>
      <c r="W148" s="1663"/>
      <c r="X148" s="1938">
        <v>1</v>
      </c>
      <c r="Y148" s="1664"/>
      <c r="Z148" s="1682"/>
      <c r="AA148" s="1682"/>
      <c r="AB148" s="1939"/>
      <c r="AC148" s="1683"/>
      <c r="AD148" s="1683">
        <v>1</v>
      </c>
      <c r="AE148" s="1683"/>
      <c r="AF148" s="1939"/>
      <c r="AG148" s="1789"/>
    </row>
    <row r="149" spans="1:33" s="279" customFormat="1" ht="33.950000000000003" customHeight="1">
      <c r="A149" s="1875" t="s">
        <v>180</v>
      </c>
      <c r="B149" s="1680" t="s">
        <v>181</v>
      </c>
      <c r="C149" s="1680" t="s">
        <v>463</v>
      </c>
      <c r="D149" s="1812"/>
      <c r="E149" s="1897" t="s">
        <v>469</v>
      </c>
      <c r="F149" s="1897" t="s">
        <v>470</v>
      </c>
      <c r="G149" s="1938">
        <v>19</v>
      </c>
      <c r="H149" s="1888" t="s">
        <v>192</v>
      </c>
      <c r="I149" s="720" t="s">
        <v>272</v>
      </c>
      <c r="J149" s="1861" t="s">
        <v>187</v>
      </c>
      <c r="K149" s="1986">
        <v>25000</v>
      </c>
      <c r="L149" s="1986">
        <v>25000</v>
      </c>
      <c r="M149" s="1660"/>
      <c r="N149" s="1661">
        <f t="shared" si="10"/>
        <v>25000</v>
      </c>
      <c r="O149" s="1662"/>
      <c r="P149" s="1662"/>
      <c r="Q149" s="1662"/>
      <c r="R149" s="787"/>
      <c r="S149" s="1662"/>
      <c r="T149" s="1663"/>
      <c r="U149" s="1662"/>
      <c r="V149" s="1662"/>
      <c r="W149" s="1663"/>
      <c r="X149" s="1938">
        <v>1</v>
      </c>
      <c r="Y149" s="1664"/>
      <c r="Z149" s="1682"/>
      <c r="AA149" s="1682"/>
      <c r="AB149" s="1939"/>
      <c r="AC149" s="1684"/>
      <c r="AD149" s="1683">
        <v>1</v>
      </c>
      <c r="AE149" s="1683"/>
      <c r="AF149" s="1939"/>
      <c r="AG149" s="1789"/>
    </row>
    <row r="150" spans="1:33" s="279" customFormat="1" ht="33.950000000000003" customHeight="1">
      <c r="A150" s="1875" t="s">
        <v>180</v>
      </c>
      <c r="B150" s="1680" t="s">
        <v>181</v>
      </c>
      <c r="C150" s="1680" t="s">
        <v>463</v>
      </c>
      <c r="D150" s="1812"/>
      <c r="E150" s="1859" t="s">
        <v>471</v>
      </c>
      <c r="F150" s="1859" t="s">
        <v>472</v>
      </c>
      <c r="G150" s="1938">
        <v>17</v>
      </c>
      <c r="H150" s="1888" t="s">
        <v>192</v>
      </c>
      <c r="I150" s="720" t="s">
        <v>272</v>
      </c>
      <c r="J150" s="1861" t="s">
        <v>187</v>
      </c>
      <c r="K150" s="1969">
        <v>20000</v>
      </c>
      <c r="L150" s="1969">
        <v>20000</v>
      </c>
      <c r="M150" s="1660"/>
      <c r="N150" s="1661">
        <f t="shared" si="10"/>
        <v>20000</v>
      </c>
      <c r="O150" s="1662"/>
      <c r="P150" s="1662"/>
      <c r="Q150" s="1662"/>
      <c r="R150" s="987"/>
      <c r="S150" s="1662"/>
      <c r="T150" s="1663"/>
      <c r="U150" s="1662"/>
      <c r="V150" s="1662"/>
      <c r="W150" s="1663"/>
      <c r="X150" s="1938">
        <v>1</v>
      </c>
      <c r="Y150" s="1664"/>
      <c r="Z150" s="1682"/>
      <c r="AA150" s="1682"/>
      <c r="AB150" s="1939"/>
      <c r="AC150" s="1684"/>
      <c r="AD150" s="1683">
        <v>1</v>
      </c>
      <c r="AE150" s="1683"/>
      <c r="AF150" s="1939"/>
      <c r="AG150" s="1789"/>
    </row>
    <row r="151" spans="1:33" s="279" customFormat="1" ht="27.95" customHeight="1">
      <c r="A151" s="1875" t="s">
        <v>180</v>
      </c>
      <c r="B151" s="1680" t="s">
        <v>181</v>
      </c>
      <c r="C151" s="1680" t="s">
        <v>463</v>
      </c>
      <c r="D151" s="1812"/>
      <c r="E151" s="1859" t="s">
        <v>473</v>
      </c>
      <c r="F151" s="1859" t="s">
        <v>474</v>
      </c>
      <c r="G151" s="1576"/>
      <c r="H151" s="1888" t="s">
        <v>192</v>
      </c>
      <c r="I151" s="986" t="s">
        <v>201</v>
      </c>
      <c r="J151" s="1861" t="s">
        <v>187</v>
      </c>
      <c r="K151" s="1969">
        <v>90000</v>
      </c>
      <c r="L151" s="1659">
        <v>90000</v>
      </c>
      <c r="M151" s="1660">
        <v>60000</v>
      </c>
      <c r="N151" s="1661">
        <f t="shared" si="10"/>
        <v>30000</v>
      </c>
      <c r="O151" s="1662"/>
      <c r="P151" s="1662"/>
      <c r="Q151" s="1662"/>
      <c r="R151" s="987"/>
      <c r="S151" s="1662"/>
      <c r="T151" s="1663"/>
      <c r="U151" s="1662"/>
      <c r="V151" s="1662"/>
      <c r="W151" s="1663"/>
      <c r="X151" s="1664"/>
      <c r="Y151" s="1664"/>
      <c r="Z151" s="1753">
        <v>75</v>
      </c>
      <c r="AA151" s="1754">
        <v>67</v>
      </c>
      <c r="AB151" s="1939"/>
      <c r="AC151" s="1683">
        <v>1</v>
      </c>
      <c r="AD151" s="1684"/>
      <c r="AE151" s="1684"/>
      <c r="AF151" s="1939"/>
      <c r="AG151" s="1789" t="s">
        <v>475</v>
      </c>
    </row>
    <row r="152" spans="1:33" s="279" customFormat="1" ht="27.95" customHeight="1">
      <c r="A152" s="1875" t="s">
        <v>180</v>
      </c>
      <c r="B152" s="1776" t="s">
        <v>181</v>
      </c>
      <c r="C152" s="1776" t="s">
        <v>476</v>
      </c>
      <c r="D152" s="1776"/>
      <c r="E152" s="1859" t="s">
        <v>477</v>
      </c>
      <c r="F152" s="1859" t="s">
        <v>478</v>
      </c>
      <c r="G152" s="1892">
        <v>54</v>
      </c>
      <c r="H152" s="720" t="s">
        <v>205</v>
      </c>
      <c r="I152" s="1861" t="s">
        <v>186</v>
      </c>
      <c r="J152" s="1269" t="s">
        <v>187</v>
      </c>
      <c r="K152" s="1969">
        <v>12165.78</v>
      </c>
      <c r="L152" s="1969">
        <f>K152</f>
        <v>12165.78</v>
      </c>
      <c r="M152" s="1652"/>
      <c r="N152" s="1767">
        <f>K152-M152</f>
        <v>12165.78</v>
      </c>
      <c r="O152" s="1903"/>
      <c r="P152" s="1903"/>
      <c r="Q152" s="1903"/>
      <c r="R152" s="1933"/>
      <c r="S152" s="1933"/>
      <c r="T152" s="1903"/>
      <c r="U152" s="1903"/>
      <c r="V152" s="987">
        <v>1.4</v>
      </c>
      <c r="W152" s="1892"/>
      <c r="X152" s="1892"/>
      <c r="Y152" s="1892"/>
      <c r="Z152" s="1655"/>
      <c r="AA152" s="1655"/>
      <c r="AB152" s="1892"/>
      <c r="AC152" s="1892"/>
      <c r="AD152" s="1892">
        <v>1</v>
      </c>
      <c r="AE152" s="1892"/>
      <c r="AF152" s="1892"/>
      <c r="AG152" s="1738" t="s">
        <v>479</v>
      </c>
    </row>
    <row r="153" spans="1:33" s="279" customFormat="1" ht="27.95" customHeight="1">
      <c r="A153" s="1875" t="s">
        <v>180</v>
      </c>
      <c r="B153" s="1776" t="s">
        <v>181</v>
      </c>
      <c r="C153" s="1776" t="s">
        <v>476</v>
      </c>
      <c r="D153" s="1776"/>
      <c r="E153" s="1859" t="s">
        <v>480</v>
      </c>
      <c r="F153" s="1859" t="s">
        <v>481</v>
      </c>
      <c r="G153" s="1892">
        <v>105</v>
      </c>
      <c r="H153" s="720" t="s">
        <v>205</v>
      </c>
      <c r="I153" s="1861" t="s">
        <v>186</v>
      </c>
      <c r="J153" s="1269" t="s">
        <v>187</v>
      </c>
      <c r="K153" s="1969">
        <v>12739.11</v>
      </c>
      <c r="L153" s="1969">
        <f t="shared" ref="L153:L166" si="11">K153</f>
        <v>12739.11</v>
      </c>
      <c r="M153" s="1652"/>
      <c r="N153" s="1767">
        <f t="shared" ref="N153:N166" si="12">K153-M153</f>
        <v>12739.11</v>
      </c>
      <c r="O153" s="1903"/>
      <c r="P153" s="1903"/>
      <c r="Q153" s="1903"/>
      <c r="R153" s="1933"/>
      <c r="S153" s="1933"/>
      <c r="T153" s="1903"/>
      <c r="U153" s="1903"/>
      <c r="V153" s="987">
        <v>1.2</v>
      </c>
      <c r="W153" s="1892"/>
      <c r="X153" s="1892"/>
      <c r="Y153" s="1892"/>
      <c r="Z153" s="1655"/>
      <c r="AA153" s="1655"/>
      <c r="AB153" s="1892"/>
      <c r="AC153" s="1892"/>
      <c r="AD153" s="1892">
        <v>1</v>
      </c>
      <c r="AE153" s="1892"/>
      <c r="AF153" s="1892"/>
      <c r="AG153" s="1738" t="s">
        <v>479</v>
      </c>
    </row>
    <row r="154" spans="1:33" s="279" customFormat="1" ht="27.95" customHeight="1">
      <c r="A154" s="1875" t="s">
        <v>180</v>
      </c>
      <c r="B154" s="1776" t="s">
        <v>181</v>
      </c>
      <c r="C154" s="1776" t="s">
        <v>476</v>
      </c>
      <c r="D154" s="1776"/>
      <c r="E154" s="1859" t="s">
        <v>482</v>
      </c>
      <c r="F154" s="1859" t="s">
        <v>483</v>
      </c>
      <c r="G154" s="1892">
        <v>48</v>
      </c>
      <c r="H154" s="720" t="s">
        <v>205</v>
      </c>
      <c r="I154" s="1861" t="s">
        <v>186</v>
      </c>
      <c r="J154" s="1269" t="s">
        <v>187</v>
      </c>
      <c r="K154" s="1969">
        <v>37219.519999999997</v>
      </c>
      <c r="L154" s="1969">
        <f t="shared" si="11"/>
        <v>37219.519999999997</v>
      </c>
      <c r="M154" s="1652"/>
      <c r="N154" s="1767">
        <f t="shared" si="12"/>
        <v>37219.519999999997</v>
      </c>
      <c r="O154" s="1903"/>
      <c r="P154" s="1903"/>
      <c r="Q154" s="1903"/>
      <c r="R154" s="1933"/>
      <c r="S154" s="1933"/>
      <c r="T154" s="1903"/>
      <c r="U154" s="1903"/>
      <c r="V154" s="987">
        <v>4.43</v>
      </c>
      <c r="W154" s="1892"/>
      <c r="X154" s="1892"/>
      <c r="Y154" s="1892"/>
      <c r="Z154" s="1655"/>
      <c r="AA154" s="1655"/>
      <c r="AB154" s="1892"/>
      <c r="AC154" s="1892"/>
      <c r="AD154" s="1892">
        <v>1</v>
      </c>
      <c r="AE154" s="1892"/>
      <c r="AF154" s="1892"/>
      <c r="AG154" s="1738" t="s">
        <v>479</v>
      </c>
    </row>
    <row r="155" spans="1:33" s="279" customFormat="1" ht="27.95" customHeight="1">
      <c r="A155" s="1875" t="s">
        <v>180</v>
      </c>
      <c r="B155" s="1776" t="s">
        <v>181</v>
      </c>
      <c r="C155" s="1776" t="s">
        <v>476</v>
      </c>
      <c r="D155" s="1776"/>
      <c r="E155" s="1859" t="s">
        <v>484</v>
      </c>
      <c r="F155" s="1859" t="s">
        <v>485</v>
      </c>
      <c r="G155" s="1892">
        <v>35</v>
      </c>
      <c r="H155" s="720" t="s">
        <v>205</v>
      </c>
      <c r="I155" s="1861" t="s">
        <v>186</v>
      </c>
      <c r="J155" s="1269" t="s">
        <v>187</v>
      </c>
      <c r="K155" s="1969">
        <v>21729.9</v>
      </c>
      <c r="L155" s="1969">
        <f t="shared" si="11"/>
        <v>21729.9</v>
      </c>
      <c r="M155" s="1652"/>
      <c r="N155" s="1767">
        <f t="shared" si="12"/>
        <v>21729.9</v>
      </c>
      <c r="O155" s="1903"/>
      <c r="P155" s="1903"/>
      <c r="Q155" s="1903"/>
      <c r="R155" s="1933"/>
      <c r="S155" s="1933"/>
      <c r="T155" s="1903"/>
      <c r="U155" s="1903"/>
      <c r="V155" s="987">
        <v>2.25</v>
      </c>
      <c r="W155" s="1892"/>
      <c r="X155" s="1892"/>
      <c r="Y155" s="1892"/>
      <c r="Z155" s="1655"/>
      <c r="AA155" s="1655"/>
      <c r="AB155" s="1892"/>
      <c r="AC155" s="1892"/>
      <c r="AD155" s="1892">
        <v>1</v>
      </c>
      <c r="AE155" s="1892"/>
      <c r="AF155" s="1892"/>
      <c r="AG155" s="1738" t="s">
        <v>479</v>
      </c>
    </row>
    <row r="156" spans="1:33" s="279" customFormat="1" ht="27.95" customHeight="1">
      <c r="A156" s="1875" t="s">
        <v>180</v>
      </c>
      <c r="B156" s="1776" t="s">
        <v>181</v>
      </c>
      <c r="C156" s="1776" t="s">
        <v>476</v>
      </c>
      <c r="D156" s="1776"/>
      <c r="E156" s="1859" t="s">
        <v>486</v>
      </c>
      <c r="F156" s="1859" t="s">
        <v>487</v>
      </c>
      <c r="G156" s="1892">
        <v>52</v>
      </c>
      <c r="H156" s="720" t="s">
        <v>205</v>
      </c>
      <c r="I156" s="1861" t="s">
        <v>186</v>
      </c>
      <c r="J156" s="1269" t="s">
        <v>187</v>
      </c>
      <c r="K156" s="1969">
        <v>15734.73</v>
      </c>
      <c r="L156" s="1969">
        <f t="shared" si="11"/>
        <v>15734.73</v>
      </c>
      <c r="M156" s="1652"/>
      <c r="N156" s="1767">
        <f t="shared" si="12"/>
        <v>15734.73</v>
      </c>
      <c r="O156" s="1903"/>
      <c r="P156" s="1903"/>
      <c r="Q156" s="1903"/>
      <c r="R156" s="1933"/>
      <c r="S156" s="1933"/>
      <c r="T156" s="1903"/>
      <c r="U156" s="1903"/>
      <c r="V156" s="987">
        <v>1.7</v>
      </c>
      <c r="W156" s="1892"/>
      <c r="X156" s="1892"/>
      <c r="Y156" s="1892"/>
      <c r="Z156" s="1892">
        <v>100</v>
      </c>
      <c r="AA156" s="1655"/>
      <c r="AB156" s="1892">
        <v>1</v>
      </c>
      <c r="AC156" s="1892"/>
      <c r="AD156" s="1892"/>
      <c r="AE156" s="1892"/>
      <c r="AF156" s="1892"/>
      <c r="AG156" s="1738"/>
    </row>
    <row r="157" spans="1:33" s="279" customFormat="1" ht="27.95" customHeight="1">
      <c r="A157" s="1875" t="s">
        <v>180</v>
      </c>
      <c r="B157" s="1776" t="s">
        <v>181</v>
      </c>
      <c r="C157" s="1776" t="s">
        <v>476</v>
      </c>
      <c r="D157" s="1776"/>
      <c r="E157" s="1859" t="s">
        <v>488</v>
      </c>
      <c r="F157" s="1859" t="s">
        <v>489</v>
      </c>
      <c r="G157" s="1892">
        <v>523</v>
      </c>
      <c r="H157" s="720" t="s">
        <v>205</v>
      </c>
      <c r="I157" s="1861" t="s">
        <v>186</v>
      </c>
      <c r="J157" s="1269" t="s">
        <v>187</v>
      </c>
      <c r="K157" s="1969">
        <v>17406.84</v>
      </c>
      <c r="L157" s="1969">
        <f t="shared" si="11"/>
        <v>17406.84</v>
      </c>
      <c r="M157" s="1652"/>
      <c r="N157" s="1767">
        <f t="shared" si="12"/>
        <v>17406.84</v>
      </c>
      <c r="O157" s="1903"/>
      <c r="P157" s="1903"/>
      <c r="Q157" s="1903"/>
      <c r="R157" s="1933"/>
      <c r="S157" s="1933"/>
      <c r="T157" s="1903"/>
      <c r="U157" s="1903"/>
      <c r="V157" s="987">
        <v>1.3</v>
      </c>
      <c r="W157" s="1892"/>
      <c r="X157" s="1892"/>
      <c r="Y157" s="1892"/>
      <c r="Z157" s="1892">
        <v>100</v>
      </c>
      <c r="AA157" s="1655"/>
      <c r="AB157" s="1892">
        <v>1</v>
      </c>
      <c r="AC157" s="1892"/>
      <c r="AD157" s="1892"/>
      <c r="AE157" s="1892"/>
      <c r="AF157" s="1892"/>
      <c r="AG157" s="1738"/>
    </row>
    <row r="158" spans="1:33" s="279" customFormat="1" ht="27.95" customHeight="1">
      <c r="A158" s="1875" t="s">
        <v>180</v>
      </c>
      <c r="B158" s="1776" t="s">
        <v>181</v>
      </c>
      <c r="C158" s="1776" t="s">
        <v>476</v>
      </c>
      <c r="D158" s="1776"/>
      <c r="E158" s="1859" t="s">
        <v>490</v>
      </c>
      <c r="F158" s="1859" t="s">
        <v>491</v>
      </c>
      <c r="G158" s="1892">
        <v>38</v>
      </c>
      <c r="H158" s="720" t="s">
        <v>205</v>
      </c>
      <c r="I158" s="1861" t="s">
        <v>186</v>
      </c>
      <c r="J158" s="1269" t="s">
        <v>187</v>
      </c>
      <c r="K158" s="1969">
        <v>27207.18</v>
      </c>
      <c r="L158" s="1969">
        <f t="shared" si="11"/>
        <v>27207.18</v>
      </c>
      <c r="M158" s="1652"/>
      <c r="N158" s="1767">
        <f t="shared" si="12"/>
        <v>27207.18</v>
      </c>
      <c r="O158" s="1903"/>
      <c r="P158" s="1903"/>
      <c r="Q158" s="1903"/>
      <c r="R158" s="1933"/>
      <c r="S158" s="1933"/>
      <c r="T158" s="1903"/>
      <c r="U158" s="1903"/>
      <c r="V158" s="987">
        <v>3</v>
      </c>
      <c r="W158" s="1892"/>
      <c r="X158" s="1892"/>
      <c r="Y158" s="1892"/>
      <c r="Z158" s="1892">
        <v>100</v>
      </c>
      <c r="AA158" s="1655"/>
      <c r="AB158" s="1892">
        <v>1</v>
      </c>
      <c r="AC158" s="1892"/>
      <c r="AD158" s="1892"/>
      <c r="AE158" s="1892"/>
      <c r="AF158" s="1892"/>
      <c r="AG158" s="1738"/>
    </row>
    <row r="159" spans="1:33" s="279" customFormat="1" ht="27.95" customHeight="1">
      <c r="A159" s="1875" t="s">
        <v>180</v>
      </c>
      <c r="B159" s="1776" t="s">
        <v>181</v>
      </c>
      <c r="C159" s="1776" t="s">
        <v>476</v>
      </c>
      <c r="D159" s="1776"/>
      <c r="E159" s="1859" t="s">
        <v>492</v>
      </c>
      <c r="F159" s="1859" t="s">
        <v>493</v>
      </c>
      <c r="G159" s="1892">
        <v>192</v>
      </c>
      <c r="H159" s="720" t="s">
        <v>205</v>
      </c>
      <c r="I159" s="1861" t="s">
        <v>186</v>
      </c>
      <c r="J159" s="1269" t="s">
        <v>187</v>
      </c>
      <c r="K159" s="1969">
        <v>41110.300000000003</v>
      </c>
      <c r="L159" s="1969">
        <f t="shared" si="11"/>
        <v>41110.300000000003</v>
      </c>
      <c r="M159" s="1652"/>
      <c r="N159" s="1767">
        <f t="shared" si="12"/>
        <v>41110.300000000003</v>
      </c>
      <c r="O159" s="1903"/>
      <c r="P159" s="1903"/>
      <c r="Q159" s="1903"/>
      <c r="R159" s="1933"/>
      <c r="S159" s="1933"/>
      <c r="T159" s="1903"/>
      <c r="U159" s="1903"/>
      <c r="V159" s="987">
        <v>7.35</v>
      </c>
      <c r="W159" s="1892"/>
      <c r="X159" s="1892"/>
      <c r="Y159" s="1892"/>
      <c r="Z159" s="1892">
        <v>100</v>
      </c>
      <c r="AA159" s="1655"/>
      <c r="AB159" s="1892">
        <v>1</v>
      </c>
      <c r="AC159" s="1892"/>
      <c r="AD159" s="1892"/>
      <c r="AE159" s="1892"/>
      <c r="AF159" s="1892"/>
      <c r="AG159" s="1738"/>
    </row>
    <row r="160" spans="1:33" s="279" customFormat="1" ht="27.95" customHeight="1">
      <c r="A160" s="1875" t="s">
        <v>180</v>
      </c>
      <c r="B160" s="1776" t="s">
        <v>181</v>
      </c>
      <c r="C160" s="1776" t="s">
        <v>476</v>
      </c>
      <c r="D160" s="1776"/>
      <c r="E160" s="1859" t="s">
        <v>494</v>
      </c>
      <c r="F160" s="1859" t="s">
        <v>495</v>
      </c>
      <c r="G160" s="1892">
        <v>370</v>
      </c>
      <c r="H160" s="720" t="s">
        <v>205</v>
      </c>
      <c r="I160" s="1861" t="s">
        <v>186</v>
      </c>
      <c r="J160" s="1269" t="s">
        <v>187</v>
      </c>
      <c r="K160" s="1969">
        <v>42408.03</v>
      </c>
      <c r="L160" s="1969">
        <f t="shared" si="11"/>
        <v>42408.03</v>
      </c>
      <c r="M160" s="1652"/>
      <c r="N160" s="1767">
        <f t="shared" si="12"/>
        <v>42408.03</v>
      </c>
      <c r="O160" s="1903"/>
      <c r="P160" s="1903"/>
      <c r="Q160" s="1903"/>
      <c r="R160" s="1933"/>
      <c r="S160" s="1933"/>
      <c r="T160" s="1903"/>
      <c r="U160" s="1903"/>
      <c r="V160" s="987">
        <v>4.7</v>
      </c>
      <c r="W160" s="1892"/>
      <c r="X160" s="1892"/>
      <c r="Y160" s="1892"/>
      <c r="Z160" s="1892">
        <v>100</v>
      </c>
      <c r="AA160" s="1655"/>
      <c r="AB160" s="1892">
        <v>1</v>
      </c>
      <c r="AC160" s="1892"/>
      <c r="AD160" s="1892"/>
      <c r="AE160" s="1892"/>
      <c r="AF160" s="1892"/>
      <c r="AG160" s="1738"/>
    </row>
    <row r="161" spans="1:33" s="279" customFormat="1" ht="27.95" customHeight="1">
      <c r="A161" s="1875" t="s">
        <v>180</v>
      </c>
      <c r="B161" s="1776" t="s">
        <v>181</v>
      </c>
      <c r="C161" s="1776" t="s">
        <v>476</v>
      </c>
      <c r="D161" s="1776"/>
      <c r="E161" s="1859" t="s">
        <v>496</v>
      </c>
      <c r="F161" s="1859" t="s">
        <v>497</v>
      </c>
      <c r="G161" s="1892">
        <v>48</v>
      </c>
      <c r="H161" s="720" t="s">
        <v>205</v>
      </c>
      <c r="I161" s="1861" t="s">
        <v>186</v>
      </c>
      <c r="J161" s="1269" t="s">
        <v>187</v>
      </c>
      <c r="K161" s="1969">
        <v>17399</v>
      </c>
      <c r="L161" s="1969">
        <f t="shared" si="11"/>
        <v>17399</v>
      </c>
      <c r="M161" s="1652"/>
      <c r="N161" s="1767">
        <f t="shared" si="12"/>
        <v>17399</v>
      </c>
      <c r="O161" s="1903"/>
      <c r="P161" s="1903"/>
      <c r="Q161" s="1903"/>
      <c r="R161" s="1933"/>
      <c r="S161" s="1933"/>
      <c r="T161" s="1903"/>
      <c r="U161" s="1903"/>
      <c r="V161" s="987">
        <v>1.5</v>
      </c>
      <c r="W161" s="1892"/>
      <c r="X161" s="1892"/>
      <c r="Y161" s="1892"/>
      <c r="Z161" s="1892">
        <v>100</v>
      </c>
      <c r="AA161" s="1655"/>
      <c r="AB161" s="1892">
        <v>1</v>
      </c>
      <c r="AC161" s="1892"/>
      <c r="AD161" s="1892"/>
      <c r="AE161" s="1892"/>
      <c r="AF161" s="1892"/>
      <c r="AG161" s="1738"/>
    </row>
    <row r="162" spans="1:33" s="279" customFormat="1" ht="27.95" customHeight="1">
      <c r="A162" s="1875" t="s">
        <v>180</v>
      </c>
      <c r="B162" s="1776" t="s">
        <v>181</v>
      </c>
      <c r="C162" s="1776" t="s">
        <v>476</v>
      </c>
      <c r="D162" s="1776"/>
      <c r="E162" s="1859" t="s">
        <v>498</v>
      </c>
      <c r="F162" s="1859" t="s">
        <v>499</v>
      </c>
      <c r="G162" s="1892">
        <v>172</v>
      </c>
      <c r="H162" s="720" t="s">
        <v>205</v>
      </c>
      <c r="I162" s="1861" t="s">
        <v>186</v>
      </c>
      <c r="J162" s="1269" t="s">
        <v>187</v>
      </c>
      <c r="K162" s="1969">
        <v>17797.2</v>
      </c>
      <c r="L162" s="1969">
        <f t="shared" si="11"/>
        <v>17797.2</v>
      </c>
      <c r="M162" s="1652"/>
      <c r="N162" s="1767">
        <f t="shared" si="12"/>
        <v>17797.2</v>
      </c>
      <c r="O162" s="1903"/>
      <c r="P162" s="1903"/>
      <c r="Q162" s="1903"/>
      <c r="R162" s="1933"/>
      <c r="S162" s="1933"/>
      <c r="T162" s="1903"/>
      <c r="U162" s="1903"/>
      <c r="V162" s="987">
        <v>2.35</v>
      </c>
      <c r="W162" s="1892"/>
      <c r="X162" s="1892"/>
      <c r="Y162" s="1892"/>
      <c r="Z162" s="1892"/>
      <c r="AA162" s="1655"/>
      <c r="AB162" s="1892"/>
      <c r="AC162" s="1892"/>
      <c r="AD162" s="1892">
        <v>1</v>
      </c>
      <c r="AE162" s="1892"/>
      <c r="AF162" s="1892"/>
      <c r="AG162" s="1738" t="s">
        <v>479</v>
      </c>
    </row>
    <row r="163" spans="1:33" s="279" customFormat="1" ht="27.95" customHeight="1">
      <c r="A163" s="1875" t="s">
        <v>180</v>
      </c>
      <c r="B163" s="1776" t="s">
        <v>181</v>
      </c>
      <c r="C163" s="1776" t="s">
        <v>476</v>
      </c>
      <c r="D163" s="1776"/>
      <c r="E163" s="1859" t="s">
        <v>500</v>
      </c>
      <c r="F163" s="1859" t="s">
        <v>501</v>
      </c>
      <c r="G163" s="1892">
        <v>241</v>
      </c>
      <c r="H163" s="720" t="s">
        <v>205</v>
      </c>
      <c r="I163" s="1861" t="s">
        <v>186</v>
      </c>
      <c r="J163" s="1269" t="s">
        <v>187</v>
      </c>
      <c r="K163" s="1969">
        <v>15909.68</v>
      </c>
      <c r="L163" s="1969">
        <f t="shared" si="11"/>
        <v>15909.68</v>
      </c>
      <c r="M163" s="1652"/>
      <c r="N163" s="1767">
        <f t="shared" si="12"/>
        <v>15909.68</v>
      </c>
      <c r="O163" s="1903"/>
      <c r="P163" s="1903"/>
      <c r="Q163" s="1903"/>
      <c r="R163" s="1933"/>
      <c r="S163" s="1933"/>
      <c r="T163" s="1903"/>
      <c r="U163" s="1903"/>
      <c r="V163" s="987">
        <v>2.0499999999999998</v>
      </c>
      <c r="W163" s="1892"/>
      <c r="X163" s="1892"/>
      <c r="Y163" s="1892"/>
      <c r="Z163" s="1892"/>
      <c r="AA163" s="1655"/>
      <c r="AB163" s="1892"/>
      <c r="AC163" s="1892">
        <v>1</v>
      </c>
      <c r="AD163" s="1892"/>
      <c r="AE163" s="1892"/>
      <c r="AF163" s="1892"/>
      <c r="AG163" s="1738" t="s">
        <v>479</v>
      </c>
    </row>
    <row r="164" spans="1:33" s="279" customFormat="1" ht="27.95" customHeight="1">
      <c r="A164" s="1875" t="s">
        <v>180</v>
      </c>
      <c r="B164" s="1776" t="s">
        <v>181</v>
      </c>
      <c r="C164" s="1776" t="s">
        <v>476</v>
      </c>
      <c r="D164" s="1776"/>
      <c r="E164" s="1859" t="s">
        <v>502</v>
      </c>
      <c r="F164" s="1859" t="s">
        <v>503</v>
      </c>
      <c r="G164" s="1892">
        <v>119</v>
      </c>
      <c r="H164" s="720" t="s">
        <v>205</v>
      </c>
      <c r="I164" s="1861" t="s">
        <v>186</v>
      </c>
      <c r="J164" s="1269" t="s">
        <v>187</v>
      </c>
      <c r="K164" s="1969">
        <v>45170.41</v>
      </c>
      <c r="L164" s="1969">
        <f t="shared" si="11"/>
        <v>45170.41</v>
      </c>
      <c r="M164" s="1652"/>
      <c r="N164" s="1767">
        <f t="shared" si="12"/>
        <v>45170.41</v>
      </c>
      <c r="O164" s="1903"/>
      <c r="P164" s="1903"/>
      <c r="Q164" s="1903"/>
      <c r="R164" s="1933"/>
      <c r="S164" s="1933"/>
      <c r="T164" s="1903"/>
      <c r="U164" s="1903"/>
      <c r="V164" s="987">
        <v>6.5</v>
      </c>
      <c r="W164" s="1892"/>
      <c r="X164" s="1892"/>
      <c r="Y164" s="1892"/>
      <c r="Z164" s="1892">
        <v>100</v>
      </c>
      <c r="AA164" s="1655"/>
      <c r="AB164" s="1892">
        <v>1</v>
      </c>
      <c r="AC164" s="1892"/>
      <c r="AD164" s="1892"/>
      <c r="AE164" s="1892"/>
      <c r="AF164" s="1892"/>
      <c r="AG164" s="1738"/>
    </row>
    <row r="165" spans="1:33" s="279" customFormat="1" ht="27.95" customHeight="1">
      <c r="A165" s="1875" t="s">
        <v>180</v>
      </c>
      <c r="B165" s="1776" t="s">
        <v>181</v>
      </c>
      <c r="C165" s="1776" t="s">
        <v>476</v>
      </c>
      <c r="D165" s="1776"/>
      <c r="E165" s="1859" t="s">
        <v>504</v>
      </c>
      <c r="F165" s="1859" t="s">
        <v>505</v>
      </c>
      <c r="G165" s="1892">
        <v>483</v>
      </c>
      <c r="H165" s="720" t="s">
        <v>205</v>
      </c>
      <c r="I165" s="1861" t="s">
        <v>186</v>
      </c>
      <c r="J165" s="1269" t="s">
        <v>187</v>
      </c>
      <c r="K165" s="1969">
        <v>39055.5</v>
      </c>
      <c r="L165" s="1969">
        <f t="shared" si="11"/>
        <v>39055.5</v>
      </c>
      <c r="M165" s="1652"/>
      <c r="N165" s="1767">
        <f t="shared" si="12"/>
        <v>39055.5</v>
      </c>
      <c r="O165" s="1903"/>
      <c r="P165" s="1903"/>
      <c r="Q165" s="1903"/>
      <c r="R165" s="1933"/>
      <c r="S165" s="1933"/>
      <c r="T165" s="1903"/>
      <c r="U165" s="1903"/>
      <c r="V165" s="987">
        <v>5.65</v>
      </c>
      <c r="W165" s="1892"/>
      <c r="X165" s="1892"/>
      <c r="Y165" s="1892"/>
      <c r="Z165" s="1892">
        <v>100</v>
      </c>
      <c r="AA165" s="1655"/>
      <c r="AB165" s="1892">
        <v>1</v>
      </c>
      <c r="AC165" s="1892"/>
      <c r="AD165" s="1892"/>
      <c r="AE165" s="1892"/>
      <c r="AF165" s="1892"/>
      <c r="AG165" s="1738"/>
    </row>
    <row r="166" spans="1:33" s="279" customFormat="1" ht="27.95" customHeight="1">
      <c r="A166" s="1875" t="s">
        <v>180</v>
      </c>
      <c r="B166" s="1776" t="s">
        <v>181</v>
      </c>
      <c r="C166" s="1776" t="s">
        <v>476</v>
      </c>
      <c r="D166" s="1776"/>
      <c r="E166" s="1859" t="s">
        <v>506</v>
      </c>
      <c r="F166" s="1859" t="s">
        <v>507</v>
      </c>
      <c r="G166" s="1892">
        <v>298</v>
      </c>
      <c r="H166" s="720" t="s">
        <v>205</v>
      </c>
      <c r="I166" s="1861" t="s">
        <v>186</v>
      </c>
      <c r="J166" s="1269" t="s">
        <v>187</v>
      </c>
      <c r="K166" s="1969">
        <v>15330.99</v>
      </c>
      <c r="L166" s="1969">
        <f t="shared" si="11"/>
        <v>15330.99</v>
      </c>
      <c r="M166" s="1652"/>
      <c r="N166" s="1767">
        <f t="shared" si="12"/>
        <v>15330.99</v>
      </c>
      <c r="O166" s="1903"/>
      <c r="P166" s="1903"/>
      <c r="Q166" s="1903"/>
      <c r="R166" s="1933"/>
      <c r="S166" s="1933"/>
      <c r="T166" s="1903"/>
      <c r="U166" s="1903"/>
      <c r="V166" s="987">
        <v>2.15</v>
      </c>
      <c r="W166" s="1892"/>
      <c r="X166" s="1892"/>
      <c r="Y166" s="1892"/>
      <c r="Z166" s="1892">
        <v>100</v>
      </c>
      <c r="AA166" s="1655"/>
      <c r="AB166" s="1892">
        <v>1</v>
      </c>
      <c r="AC166" s="1892"/>
      <c r="AD166" s="1892"/>
      <c r="AE166" s="1892"/>
      <c r="AF166" s="1892"/>
      <c r="AG166" s="1738"/>
    </row>
    <row r="167" spans="1:33" s="279" customFormat="1" ht="33.950000000000003" customHeight="1">
      <c r="A167" s="1875" t="s">
        <v>180</v>
      </c>
      <c r="B167" s="1776" t="s">
        <v>181</v>
      </c>
      <c r="C167" s="1776" t="s">
        <v>476</v>
      </c>
      <c r="D167" s="1776"/>
      <c r="E167" s="1859" t="s">
        <v>508</v>
      </c>
      <c r="F167" s="1859" t="s">
        <v>509</v>
      </c>
      <c r="G167" s="1892">
        <v>101</v>
      </c>
      <c r="H167" s="1888" t="s">
        <v>192</v>
      </c>
      <c r="I167" s="720" t="s">
        <v>193</v>
      </c>
      <c r="J167" s="1269" t="s">
        <v>187</v>
      </c>
      <c r="K167" s="1969">
        <v>43728.75</v>
      </c>
      <c r="L167" s="1969">
        <v>43728.75</v>
      </c>
      <c r="M167" s="1652"/>
      <c r="N167" s="1767">
        <f>K167-M167</f>
        <v>43728.75</v>
      </c>
      <c r="O167" s="1903"/>
      <c r="P167" s="1903"/>
      <c r="Q167" s="1903"/>
      <c r="R167" s="1227">
        <v>6</v>
      </c>
      <c r="S167" s="1933"/>
      <c r="T167" s="1903"/>
      <c r="U167" s="1903"/>
      <c r="V167" s="1903"/>
      <c r="W167" s="1892"/>
      <c r="X167" s="1892"/>
      <c r="Y167" s="1892"/>
      <c r="Z167" s="1892"/>
      <c r="AA167" s="1655"/>
      <c r="AB167" s="1892"/>
      <c r="AC167" s="1892"/>
      <c r="AD167" s="1892">
        <v>1</v>
      </c>
      <c r="AE167" s="1892"/>
      <c r="AF167" s="1892"/>
      <c r="AG167" s="1738"/>
    </row>
    <row r="168" spans="1:33" s="279" customFormat="1" ht="33.950000000000003" customHeight="1">
      <c r="A168" s="1875" t="s">
        <v>9</v>
      </c>
      <c r="B168" s="1776" t="s">
        <v>181</v>
      </c>
      <c r="C168" s="1776" t="s">
        <v>476</v>
      </c>
      <c r="D168" s="1776"/>
      <c r="E168" s="1859" t="s">
        <v>510</v>
      </c>
      <c r="F168" s="1859" t="s">
        <v>510</v>
      </c>
      <c r="G168" s="1892">
        <v>117</v>
      </c>
      <c r="H168" s="1888" t="s">
        <v>192</v>
      </c>
      <c r="I168" s="720" t="s">
        <v>193</v>
      </c>
      <c r="J168" s="1269" t="s">
        <v>187</v>
      </c>
      <c r="K168" s="1969">
        <v>72599.58</v>
      </c>
      <c r="L168" s="1969"/>
      <c r="M168" s="1652"/>
      <c r="N168" s="1767">
        <f>K168-M168</f>
        <v>72599.58</v>
      </c>
      <c r="O168" s="1903"/>
      <c r="P168" s="1903"/>
      <c r="Q168" s="1903"/>
      <c r="R168" s="1933">
        <v>8</v>
      </c>
      <c r="S168" s="1933"/>
      <c r="T168" s="1903"/>
      <c r="U168" s="1903"/>
      <c r="V168" s="987"/>
      <c r="W168" s="1892"/>
      <c r="X168" s="1892"/>
      <c r="Y168" s="1892"/>
      <c r="Z168" s="1655"/>
      <c r="AA168" s="1655"/>
      <c r="AB168" s="1892"/>
      <c r="AC168" s="1892"/>
      <c r="AD168" s="1892"/>
      <c r="AE168" s="1892"/>
      <c r="AF168" s="1892">
        <v>1</v>
      </c>
      <c r="AG168" s="1738"/>
    </row>
    <row r="169" spans="1:33" s="279" customFormat="1" ht="33.950000000000003" customHeight="1">
      <c r="A169" s="1875" t="s">
        <v>9</v>
      </c>
      <c r="B169" s="1776" t="s">
        <v>181</v>
      </c>
      <c r="C169" s="1776" t="s">
        <v>476</v>
      </c>
      <c r="D169" s="1776"/>
      <c r="E169" s="1859" t="s">
        <v>511</v>
      </c>
      <c r="F169" s="1859" t="s">
        <v>511</v>
      </c>
      <c r="G169" s="1892">
        <v>110</v>
      </c>
      <c r="H169" s="1888" t="s">
        <v>192</v>
      </c>
      <c r="I169" s="720" t="s">
        <v>193</v>
      </c>
      <c r="J169" s="1269" t="s">
        <v>187</v>
      </c>
      <c r="K169" s="1969">
        <v>36000</v>
      </c>
      <c r="L169" s="1969">
        <v>36000</v>
      </c>
      <c r="M169" s="1652"/>
      <c r="N169" s="1767">
        <f>K169-M169</f>
        <v>36000</v>
      </c>
      <c r="O169" s="1903"/>
      <c r="P169" s="1903"/>
      <c r="Q169" s="1903"/>
      <c r="R169" s="1933">
        <v>3</v>
      </c>
      <c r="S169" s="1933"/>
      <c r="T169" s="1903"/>
      <c r="U169" s="1903"/>
      <c r="V169" s="987"/>
      <c r="W169" s="1892"/>
      <c r="X169" s="1892"/>
      <c r="Y169" s="1892"/>
      <c r="Z169" s="1655"/>
      <c r="AA169" s="1655"/>
      <c r="AB169" s="1892"/>
      <c r="AC169" s="1892"/>
      <c r="AD169" s="1892">
        <v>1</v>
      </c>
      <c r="AE169" s="1892"/>
      <c r="AF169" s="1892"/>
      <c r="AG169" s="1738"/>
    </row>
    <row r="170" spans="1:33" s="279" customFormat="1" ht="27.95" customHeight="1">
      <c r="A170" s="1875" t="s">
        <v>180</v>
      </c>
      <c r="B170" s="722" t="s">
        <v>181</v>
      </c>
      <c r="C170" s="722" t="s">
        <v>512</v>
      </c>
      <c r="D170" s="722"/>
      <c r="E170" s="1859" t="s">
        <v>513</v>
      </c>
      <c r="F170" s="1859" t="s">
        <v>514</v>
      </c>
      <c r="G170" s="1885">
        <v>125</v>
      </c>
      <c r="H170" s="720" t="s">
        <v>205</v>
      </c>
      <c r="I170" s="1861" t="s">
        <v>186</v>
      </c>
      <c r="J170" s="1269" t="s">
        <v>187</v>
      </c>
      <c r="K170" s="1969">
        <v>29700</v>
      </c>
      <c r="L170" s="1969">
        <v>29700</v>
      </c>
      <c r="M170" s="1697">
        <v>29700</v>
      </c>
      <c r="N170" s="1774">
        <f>K170-M170</f>
        <v>0</v>
      </c>
      <c r="O170" s="989"/>
      <c r="P170" s="989"/>
      <c r="Q170" s="989"/>
      <c r="R170" s="989"/>
      <c r="S170" s="991"/>
      <c r="T170" s="989"/>
      <c r="U170" s="787"/>
      <c r="V170" s="987">
        <v>4.5</v>
      </c>
      <c r="W170" s="989"/>
      <c r="X170" s="789"/>
      <c r="Y170" s="789"/>
      <c r="Z170" s="1928">
        <v>100</v>
      </c>
      <c r="AA170" s="1885">
        <v>100</v>
      </c>
      <c r="AB170" s="789">
        <v>1</v>
      </c>
      <c r="AC170" s="789"/>
      <c r="AD170" s="789"/>
      <c r="AE170" s="996"/>
      <c r="AF170" s="1885"/>
      <c r="AG170" s="319" t="s">
        <v>515</v>
      </c>
    </row>
    <row r="171" spans="1:33" s="279" customFormat="1" ht="27.95" customHeight="1">
      <c r="A171" s="1875" t="s">
        <v>180</v>
      </c>
      <c r="B171" s="722" t="s">
        <v>181</v>
      </c>
      <c r="C171" s="722" t="s">
        <v>512</v>
      </c>
      <c r="D171" s="722"/>
      <c r="E171" s="1859" t="s">
        <v>516</v>
      </c>
      <c r="F171" s="1859" t="s">
        <v>517</v>
      </c>
      <c r="G171" s="1885">
        <v>32</v>
      </c>
      <c r="H171" s="720" t="s">
        <v>205</v>
      </c>
      <c r="I171" s="1861" t="s">
        <v>186</v>
      </c>
      <c r="J171" s="1269" t="s">
        <v>187</v>
      </c>
      <c r="K171" s="1969">
        <v>23100</v>
      </c>
      <c r="L171" s="1969">
        <v>23100</v>
      </c>
      <c r="M171" s="1827">
        <v>23100</v>
      </c>
      <c r="N171" s="1774">
        <f t="shared" ref="N171:N178" si="13">K171-M171</f>
        <v>0</v>
      </c>
      <c r="O171" s="989"/>
      <c r="P171" s="989"/>
      <c r="Q171" s="989"/>
      <c r="R171" s="1933"/>
      <c r="S171" s="991"/>
      <c r="T171" s="989"/>
      <c r="U171" s="787"/>
      <c r="V171" s="987">
        <v>3.5</v>
      </c>
      <c r="W171" s="989"/>
      <c r="X171" s="789"/>
      <c r="Y171" s="789"/>
      <c r="Z171" s="1928">
        <v>100</v>
      </c>
      <c r="AA171" s="1885">
        <v>100</v>
      </c>
      <c r="AB171" s="789">
        <v>1</v>
      </c>
      <c r="AC171" s="789"/>
      <c r="AD171" s="789"/>
      <c r="AE171" s="996"/>
      <c r="AF171" s="1885"/>
      <c r="AG171" s="319" t="s">
        <v>515</v>
      </c>
    </row>
    <row r="172" spans="1:33" s="279" customFormat="1" ht="27.95" customHeight="1">
      <c r="A172" s="1875" t="s">
        <v>180</v>
      </c>
      <c r="B172" s="722" t="s">
        <v>181</v>
      </c>
      <c r="C172" s="722" t="s">
        <v>512</v>
      </c>
      <c r="D172" s="722"/>
      <c r="E172" s="1859" t="s">
        <v>518</v>
      </c>
      <c r="F172" s="1859" t="s">
        <v>519</v>
      </c>
      <c r="G172" s="1885">
        <v>65</v>
      </c>
      <c r="H172" s="720" t="s">
        <v>205</v>
      </c>
      <c r="I172" s="1861" t="s">
        <v>186</v>
      </c>
      <c r="J172" s="1269" t="s">
        <v>187</v>
      </c>
      <c r="K172" s="1969">
        <v>15840</v>
      </c>
      <c r="L172" s="1969">
        <v>15840</v>
      </c>
      <c r="M172" s="1827">
        <v>15840</v>
      </c>
      <c r="N172" s="1774">
        <f t="shared" si="13"/>
        <v>0</v>
      </c>
      <c r="O172" s="989"/>
      <c r="P172" s="989"/>
      <c r="Q172" s="989"/>
      <c r="R172" s="1933"/>
      <c r="S172" s="991"/>
      <c r="T172" s="989"/>
      <c r="U172" s="787"/>
      <c r="V172" s="987">
        <v>2.4</v>
      </c>
      <c r="W172" s="989"/>
      <c r="X172" s="789"/>
      <c r="Y172" s="789"/>
      <c r="Z172" s="1928">
        <v>100</v>
      </c>
      <c r="AA172" s="1885">
        <v>100</v>
      </c>
      <c r="AB172" s="789">
        <v>1</v>
      </c>
      <c r="AC172" s="789"/>
      <c r="AD172" s="789"/>
      <c r="AE172" s="996"/>
      <c r="AF172" s="1885"/>
      <c r="AG172" s="319" t="s">
        <v>515</v>
      </c>
    </row>
    <row r="173" spans="1:33" s="279" customFormat="1" ht="27.95" customHeight="1">
      <c r="A173" s="1875" t="s">
        <v>180</v>
      </c>
      <c r="B173" s="722" t="s">
        <v>181</v>
      </c>
      <c r="C173" s="722" t="s">
        <v>512</v>
      </c>
      <c r="D173" s="722"/>
      <c r="E173" s="1859" t="s">
        <v>520</v>
      </c>
      <c r="F173" s="1859" t="s">
        <v>521</v>
      </c>
      <c r="G173" s="1885">
        <v>77</v>
      </c>
      <c r="H173" s="720" t="s">
        <v>205</v>
      </c>
      <c r="I173" s="1861" t="s">
        <v>186</v>
      </c>
      <c r="J173" s="1269" t="s">
        <v>187</v>
      </c>
      <c r="K173" s="1969">
        <v>23760</v>
      </c>
      <c r="L173" s="1969">
        <v>23760</v>
      </c>
      <c r="M173" s="1827">
        <v>23760</v>
      </c>
      <c r="N173" s="1774">
        <f t="shared" si="13"/>
        <v>0</v>
      </c>
      <c r="O173" s="989"/>
      <c r="P173" s="989"/>
      <c r="Q173" s="989"/>
      <c r="R173" s="1933"/>
      <c r="S173" s="991"/>
      <c r="T173" s="989"/>
      <c r="U173" s="787"/>
      <c r="V173" s="987">
        <v>3.6</v>
      </c>
      <c r="W173" s="989"/>
      <c r="X173" s="789"/>
      <c r="Y173" s="789"/>
      <c r="Z173" s="1928">
        <v>100</v>
      </c>
      <c r="AA173" s="1885">
        <v>100</v>
      </c>
      <c r="AB173" s="789">
        <v>1</v>
      </c>
      <c r="AC173" s="789"/>
      <c r="AD173" s="789"/>
      <c r="AE173" s="996"/>
      <c r="AF173" s="1885"/>
      <c r="AG173" s="319" t="s">
        <v>515</v>
      </c>
    </row>
    <row r="174" spans="1:33" s="279" customFormat="1" ht="27.95" customHeight="1">
      <c r="A174" s="1875" t="s">
        <v>180</v>
      </c>
      <c r="B174" s="722" t="s">
        <v>181</v>
      </c>
      <c r="C174" s="722" t="s">
        <v>512</v>
      </c>
      <c r="D174" s="722"/>
      <c r="E174" s="1859" t="s">
        <v>522</v>
      </c>
      <c r="F174" s="1859" t="s">
        <v>523</v>
      </c>
      <c r="G174" s="1885">
        <v>115</v>
      </c>
      <c r="H174" s="720" t="s">
        <v>205</v>
      </c>
      <c r="I174" s="1861" t="s">
        <v>186</v>
      </c>
      <c r="J174" s="1269" t="s">
        <v>187</v>
      </c>
      <c r="K174" s="1969">
        <v>26400</v>
      </c>
      <c r="L174" s="1969">
        <v>26400</v>
      </c>
      <c r="M174" s="1697">
        <v>26400</v>
      </c>
      <c r="N174" s="1774">
        <f t="shared" si="13"/>
        <v>0</v>
      </c>
      <c r="O174" s="989"/>
      <c r="P174" s="989"/>
      <c r="Q174" s="989"/>
      <c r="R174" s="1933"/>
      <c r="S174" s="991"/>
      <c r="T174" s="989"/>
      <c r="U174" s="787"/>
      <c r="V174" s="987">
        <v>4</v>
      </c>
      <c r="W174" s="989"/>
      <c r="X174" s="789"/>
      <c r="Y174" s="789"/>
      <c r="Z174" s="1928">
        <v>100</v>
      </c>
      <c r="AA174" s="1885">
        <v>100</v>
      </c>
      <c r="AB174" s="789">
        <v>1</v>
      </c>
      <c r="AC174" s="789"/>
      <c r="AD174" s="789"/>
      <c r="AE174" s="996"/>
      <c r="AF174" s="1885"/>
      <c r="AG174" s="319" t="s">
        <v>515</v>
      </c>
    </row>
    <row r="175" spans="1:33" s="279" customFormat="1" ht="27.95" customHeight="1">
      <c r="A175" s="1875" t="s">
        <v>180</v>
      </c>
      <c r="B175" s="722" t="s">
        <v>181</v>
      </c>
      <c r="C175" s="722" t="s">
        <v>512</v>
      </c>
      <c r="D175" s="722"/>
      <c r="E175" s="1859" t="s">
        <v>524</v>
      </c>
      <c r="F175" s="1859" t="s">
        <v>525</v>
      </c>
      <c r="G175" s="1885">
        <v>473</v>
      </c>
      <c r="H175" s="720" t="s">
        <v>205</v>
      </c>
      <c r="I175" s="1861" t="s">
        <v>186</v>
      </c>
      <c r="J175" s="1269" t="s">
        <v>187</v>
      </c>
      <c r="K175" s="1969">
        <v>73900</v>
      </c>
      <c r="L175" s="1969">
        <v>73900</v>
      </c>
      <c r="M175" s="1697">
        <v>73900</v>
      </c>
      <c r="N175" s="1774">
        <f t="shared" si="13"/>
        <v>0</v>
      </c>
      <c r="O175" s="989"/>
      <c r="P175" s="989"/>
      <c r="Q175" s="989"/>
      <c r="R175" s="1933"/>
      <c r="S175" s="991"/>
      <c r="T175" s="989"/>
      <c r="U175" s="787"/>
      <c r="V175" s="987">
        <v>11.2</v>
      </c>
      <c r="W175" s="989"/>
      <c r="X175" s="789"/>
      <c r="Y175" s="789"/>
      <c r="Z175" s="1928">
        <v>100</v>
      </c>
      <c r="AA175" s="1885">
        <v>100</v>
      </c>
      <c r="AB175" s="789">
        <v>1</v>
      </c>
      <c r="AC175" s="789"/>
      <c r="AD175" s="789"/>
      <c r="AE175" s="996"/>
      <c r="AF175" s="1885"/>
      <c r="AG175" s="319" t="s">
        <v>515</v>
      </c>
    </row>
    <row r="176" spans="1:33" s="279" customFormat="1" ht="27.95" customHeight="1">
      <c r="A176" s="1875" t="s">
        <v>180</v>
      </c>
      <c r="B176" s="722" t="s">
        <v>181</v>
      </c>
      <c r="C176" s="722" t="s">
        <v>512</v>
      </c>
      <c r="D176" s="722"/>
      <c r="E176" s="1859" t="s">
        <v>526</v>
      </c>
      <c r="F176" s="1859" t="s">
        <v>527</v>
      </c>
      <c r="G176" s="1892">
        <v>179</v>
      </c>
      <c r="H176" s="720" t="s">
        <v>205</v>
      </c>
      <c r="I176" s="1861" t="s">
        <v>186</v>
      </c>
      <c r="J176" s="1269" t="s">
        <v>187</v>
      </c>
      <c r="K176" s="1969">
        <v>67300</v>
      </c>
      <c r="L176" s="1969">
        <v>67300</v>
      </c>
      <c r="M176" s="1697">
        <v>67300</v>
      </c>
      <c r="N176" s="1774">
        <f t="shared" si="13"/>
        <v>0</v>
      </c>
      <c r="O176" s="989"/>
      <c r="P176" s="989"/>
      <c r="Q176" s="989"/>
      <c r="R176" s="787"/>
      <c r="S176" s="991"/>
      <c r="T176" s="989"/>
      <c r="U176" s="989"/>
      <c r="V176" s="987">
        <v>10.199999999999999</v>
      </c>
      <c r="W176" s="989"/>
      <c r="X176" s="789"/>
      <c r="Y176" s="789"/>
      <c r="Z176" s="1928">
        <v>100</v>
      </c>
      <c r="AA176" s="1885">
        <v>100</v>
      </c>
      <c r="AB176" s="789">
        <v>1</v>
      </c>
      <c r="AC176" s="789"/>
      <c r="AD176" s="789"/>
      <c r="AE176" s="996"/>
      <c r="AF176" s="1885"/>
      <c r="AG176" s="319" t="s">
        <v>515</v>
      </c>
    </row>
    <row r="177" spans="1:33" s="279" customFormat="1" ht="33.950000000000003" customHeight="1">
      <c r="A177" s="1875" t="s">
        <v>180</v>
      </c>
      <c r="B177" s="722" t="s">
        <v>181</v>
      </c>
      <c r="C177" s="722" t="s">
        <v>512</v>
      </c>
      <c r="D177" s="722"/>
      <c r="E177" s="1859" t="s">
        <v>528</v>
      </c>
      <c r="F177" s="1859" t="s">
        <v>529</v>
      </c>
      <c r="G177" s="1892">
        <v>92</v>
      </c>
      <c r="H177" s="1888" t="s">
        <v>192</v>
      </c>
      <c r="I177" s="720" t="s">
        <v>272</v>
      </c>
      <c r="J177" s="1269" t="s">
        <v>187</v>
      </c>
      <c r="K177" s="1969">
        <v>12500</v>
      </c>
      <c r="L177" s="1969">
        <v>12500</v>
      </c>
      <c r="M177" s="1697"/>
      <c r="N177" s="1774">
        <f t="shared" si="13"/>
        <v>12500</v>
      </c>
      <c r="O177" s="989"/>
      <c r="P177" s="989"/>
      <c r="Q177" s="989"/>
      <c r="R177" s="787"/>
      <c r="S177" s="991"/>
      <c r="T177" s="989"/>
      <c r="U177" s="989"/>
      <c r="V177" s="989"/>
      <c r="W177" s="989"/>
      <c r="X177" s="1522">
        <v>1</v>
      </c>
      <c r="Y177" s="789"/>
      <c r="Z177" s="1836"/>
      <c r="AA177" s="1836"/>
      <c r="AB177" s="789"/>
      <c r="AC177" s="789"/>
      <c r="AD177" s="789">
        <v>1</v>
      </c>
      <c r="AE177" s="996"/>
      <c r="AF177" s="1885"/>
      <c r="AG177" s="319" t="s">
        <v>530</v>
      </c>
    </row>
    <row r="178" spans="1:33" s="279" customFormat="1" ht="33.950000000000003" customHeight="1">
      <c r="A178" s="1875" t="s">
        <v>180</v>
      </c>
      <c r="B178" s="722" t="s">
        <v>181</v>
      </c>
      <c r="C178" s="722" t="s">
        <v>512</v>
      </c>
      <c r="D178" s="722"/>
      <c r="E178" s="1859" t="s">
        <v>531</v>
      </c>
      <c r="F178" s="1859" t="s">
        <v>532</v>
      </c>
      <c r="G178" s="1892">
        <v>39</v>
      </c>
      <c r="H178" s="1888" t="s">
        <v>192</v>
      </c>
      <c r="I178" s="720" t="s">
        <v>272</v>
      </c>
      <c r="J178" s="1269" t="s">
        <v>187</v>
      </c>
      <c r="K178" s="1969">
        <v>12500</v>
      </c>
      <c r="L178" s="1969">
        <v>12500</v>
      </c>
      <c r="M178" s="1697"/>
      <c r="N178" s="1774">
        <f t="shared" si="13"/>
        <v>12500</v>
      </c>
      <c r="O178" s="989"/>
      <c r="P178" s="989"/>
      <c r="Q178" s="989"/>
      <c r="R178" s="787"/>
      <c r="S178" s="989"/>
      <c r="T178" s="989"/>
      <c r="U178" s="989"/>
      <c r="V178" s="989"/>
      <c r="W178" s="989"/>
      <c r="X178" s="1522">
        <v>1</v>
      </c>
      <c r="Y178" s="789"/>
      <c r="Z178" s="1836"/>
      <c r="AA178" s="1836"/>
      <c r="AB178" s="789"/>
      <c r="AC178" s="789"/>
      <c r="AD178" s="789">
        <v>1</v>
      </c>
      <c r="AE178" s="996"/>
      <c r="AF178" s="1885"/>
      <c r="AG178" s="319" t="s">
        <v>530</v>
      </c>
    </row>
    <row r="179" spans="1:33" s="279" customFormat="1" ht="27.95" customHeight="1">
      <c r="A179" s="1856" t="s">
        <v>9</v>
      </c>
      <c r="B179" s="1034" t="s">
        <v>181</v>
      </c>
      <c r="C179" s="1034" t="s">
        <v>533</v>
      </c>
      <c r="D179" s="1813"/>
      <c r="E179" s="1859" t="s">
        <v>534</v>
      </c>
      <c r="F179" s="1859" t="s">
        <v>535</v>
      </c>
      <c r="G179" s="1620">
        <v>15</v>
      </c>
      <c r="H179" s="1888" t="s">
        <v>192</v>
      </c>
      <c r="I179" s="1861" t="s">
        <v>421</v>
      </c>
      <c r="J179" s="1816" t="s">
        <v>187</v>
      </c>
      <c r="K179" s="1969">
        <v>126000</v>
      </c>
      <c r="L179" s="1828"/>
      <c r="M179" s="1773"/>
      <c r="N179" s="1092">
        <f>K179-M179</f>
        <v>126000</v>
      </c>
      <c r="O179" s="1033"/>
      <c r="P179" s="1033"/>
      <c r="Q179" s="1033"/>
      <c r="R179" s="1227">
        <v>3</v>
      </c>
      <c r="S179" s="1035"/>
      <c r="T179" s="1035"/>
      <c r="U179" s="796"/>
      <c r="V179" s="1837"/>
      <c r="W179" s="1847"/>
      <c r="X179" s="1847"/>
      <c r="Y179" s="1847"/>
      <c r="Z179" s="1847"/>
      <c r="AA179" s="1846"/>
      <c r="AB179" s="1847"/>
      <c r="AC179" s="1004"/>
      <c r="AD179" s="1847"/>
      <c r="AE179" s="1847"/>
      <c r="AF179" s="1847">
        <v>1</v>
      </c>
      <c r="AG179" s="1853"/>
    </row>
    <row r="180" spans="1:33" s="279" customFormat="1" ht="27.95" customHeight="1">
      <c r="A180" s="1856" t="s">
        <v>9</v>
      </c>
      <c r="B180" s="1034" t="s">
        <v>181</v>
      </c>
      <c r="C180" s="1034" t="s">
        <v>533</v>
      </c>
      <c r="D180" s="1813"/>
      <c r="E180" s="1859" t="s">
        <v>536</v>
      </c>
      <c r="F180" s="1859" t="s">
        <v>536</v>
      </c>
      <c r="G180" s="1620">
        <v>117</v>
      </c>
      <c r="H180" s="1888" t="s">
        <v>192</v>
      </c>
      <c r="I180" s="1861" t="s">
        <v>421</v>
      </c>
      <c r="J180" s="1816" t="s">
        <v>187</v>
      </c>
      <c r="K180" s="1969">
        <v>126000</v>
      </c>
      <c r="L180" s="1828"/>
      <c r="M180" s="1773"/>
      <c r="N180" s="1092">
        <f t="shared" ref="N180:N191" si="14">K180-M180</f>
        <v>126000</v>
      </c>
      <c r="O180" s="1033"/>
      <c r="P180" s="1033"/>
      <c r="Q180" s="1033"/>
      <c r="R180" s="1227">
        <v>3</v>
      </c>
      <c r="S180" s="1035"/>
      <c r="T180" s="1035"/>
      <c r="U180" s="796"/>
      <c r="V180" s="1837"/>
      <c r="W180" s="1847"/>
      <c r="X180" s="1847"/>
      <c r="Y180" s="1847"/>
      <c r="Z180" s="1847"/>
      <c r="AA180" s="1846"/>
      <c r="AB180" s="1847"/>
      <c r="AC180" s="1004"/>
      <c r="AD180" s="1847"/>
      <c r="AE180" s="1847"/>
      <c r="AF180" s="1847">
        <v>1</v>
      </c>
      <c r="AG180" s="1853"/>
    </row>
    <row r="181" spans="1:33" s="279" customFormat="1" ht="41.25" customHeight="1">
      <c r="A181" s="1856" t="s">
        <v>9</v>
      </c>
      <c r="B181" s="1034" t="s">
        <v>181</v>
      </c>
      <c r="C181" s="1034" t="s">
        <v>533</v>
      </c>
      <c r="D181" s="1813"/>
      <c r="E181" s="1859" t="s">
        <v>537</v>
      </c>
      <c r="F181" s="1859" t="s">
        <v>538</v>
      </c>
      <c r="G181" s="1620">
        <v>160</v>
      </c>
      <c r="H181" s="1888" t="s">
        <v>192</v>
      </c>
      <c r="I181" s="1861" t="s">
        <v>421</v>
      </c>
      <c r="J181" s="1816" t="s">
        <v>187</v>
      </c>
      <c r="K181" s="1969">
        <v>151200</v>
      </c>
      <c r="L181" s="1828"/>
      <c r="M181" s="1773"/>
      <c r="N181" s="1092">
        <f t="shared" si="14"/>
        <v>151200</v>
      </c>
      <c r="O181" s="1033"/>
      <c r="P181" s="1033"/>
      <c r="Q181" s="1033"/>
      <c r="R181" s="1227">
        <v>3.6</v>
      </c>
      <c r="S181" s="1035"/>
      <c r="T181" s="1035"/>
      <c r="U181" s="796"/>
      <c r="V181" s="1837"/>
      <c r="W181" s="1847"/>
      <c r="X181" s="1847"/>
      <c r="Y181" s="1847"/>
      <c r="Z181" s="1847"/>
      <c r="AA181" s="1846"/>
      <c r="AB181" s="1847"/>
      <c r="AC181" s="1004"/>
      <c r="AD181" s="1847"/>
      <c r="AE181" s="1847"/>
      <c r="AF181" s="1847">
        <v>1</v>
      </c>
      <c r="AG181" s="1853"/>
    </row>
    <row r="182" spans="1:33" s="279" customFormat="1" ht="59.25" customHeight="1">
      <c r="A182" s="1856" t="s">
        <v>9</v>
      </c>
      <c r="B182" s="1034" t="s">
        <v>181</v>
      </c>
      <c r="C182" s="1034" t="s">
        <v>533</v>
      </c>
      <c r="D182" s="1813"/>
      <c r="E182" s="1859" t="s">
        <v>539</v>
      </c>
      <c r="F182" s="1859" t="s">
        <v>539</v>
      </c>
      <c r="G182" s="1620">
        <v>79</v>
      </c>
      <c r="H182" s="1888" t="s">
        <v>192</v>
      </c>
      <c r="I182" s="1861" t="s">
        <v>421</v>
      </c>
      <c r="J182" s="1816" t="s">
        <v>187</v>
      </c>
      <c r="K182" s="1969">
        <v>126000</v>
      </c>
      <c r="L182" s="1828"/>
      <c r="M182" s="1773"/>
      <c r="N182" s="1092">
        <f t="shared" si="14"/>
        <v>126000</v>
      </c>
      <c r="O182" s="1033"/>
      <c r="P182" s="1033"/>
      <c r="Q182" s="1033"/>
      <c r="R182" s="1227">
        <v>3</v>
      </c>
      <c r="S182" s="1035"/>
      <c r="T182" s="1035"/>
      <c r="U182" s="796"/>
      <c r="V182" s="1837"/>
      <c r="W182" s="1847"/>
      <c r="X182" s="1847"/>
      <c r="Y182" s="1847"/>
      <c r="Z182" s="1847"/>
      <c r="AA182" s="1846"/>
      <c r="AB182" s="1847"/>
      <c r="AC182" s="1004"/>
      <c r="AD182" s="1847"/>
      <c r="AE182" s="1847"/>
      <c r="AF182" s="1847">
        <v>1</v>
      </c>
      <c r="AG182" s="1853"/>
    </row>
    <row r="183" spans="1:33" s="279" customFormat="1" ht="27.95" customHeight="1">
      <c r="A183" s="1856" t="s">
        <v>9</v>
      </c>
      <c r="B183" s="1034" t="s">
        <v>181</v>
      </c>
      <c r="C183" s="1034" t="s">
        <v>533</v>
      </c>
      <c r="D183" s="1813"/>
      <c r="E183" s="1859" t="s">
        <v>540</v>
      </c>
      <c r="F183" s="1859" t="s">
        <v>540</v>
      </c>
      <c r="G183" s="1620">
        <v>82</v>
      </c>
      <c r="H183" s="1888" t="s">
        <v>192</v>
      </c>
      <c r="I183" s="1861" t="s">
        <v>421</v>
      </c>
      <c r="J183" s="1816" t="s">
        <v>187</v>
      </c>
      <c r="K183" s="1969">
        <v>42000</v>
      </c>
      <c r="L183" s="1828"/>
      <c r="M183" s="1773"/>
      <c r="N183" s="1092">
        <f t="shared" si="14"/>
        <v>42000</v>
      </c>
      <c r="O183" s="1033"/>
      <c r="P183" s="1033"/>
      <c r="Q183" s="1033"/>
      <c r="R183" s="1227">
        <v>1</v>
      </c>
      <c r="S183" s="1035"/>
      <c r="T183" s="1035"/>
      <c r="U183" s="796"/>
      <c r="V183" s="1837"/>
      <c r="W183" s="1847"/>
      <c r="X183" s="1847"/>
      <c r="Y183" s="1847"/>
      <c r="Z183" s="1847"/>
      <c r="AA183" s="1846"/>
      <c r="AB183" s="1847"/>
      <c r="AC183" s="1004"/>
      <c r="AD183" s="1847"/>
      <c r="AE183" s="1847"/>
      <c r="AF183" s="1847">
        <v>1</v>
      </c>
      <c r="AG183" s="1853"/>
    </row>
    <row r="184" spans="1:33" s="279" customFormat="1" ht="27.95" customHeight="1">
      <c r="A184" s="1856" t="s">
        <v>9</v>
      </c>
      <c r="B184" s="1034" t="s">
        <v>181</v>
      </c>
      <c r="C184" s="1034" t="s">
        <v>533</v>
      </c>
      <c r="D184" s="1813"/>
      <c r="E184" s="1859" t="s">
        <v>541</v>
      </c>
      <c r="F184" s="1859" t="s">
        <v>542</v>
      </c>
      <c r="G184" s="1620">
        <v>86</v>
      </c>
      <c r="H184" s="1888" t="s">
        <v>192</v>
      </c>
      <c r="I184" s="1861" t="s">
        <v>421</v>
      </c>
      <c r="J184" s="1816" t="s">
        <v>187</v>
      </c>
      <c r="K184" s="1969">
        <v>84000</v>
      </c>
      <c r="L184" s="1828"/>
      <c r="M184" s="1773"/>
      <c r="N184" s="1092">
        <f t="shared" si="14"/>
        <v>84000</v>
      </c>
      <c r="O184" s="1033"/>
      <c r="P184" s="1033"/>
      <c r="Q184" s="1033"/>
      <c r="R184" s="1227">
        <v>2</v>
      </c>
      <c r="S184" s="1035"/>
      <c r="T184" s="1035"/>
      <c r="U184" s="796"/>
      <c r="V184" s="1837"/>
      <c r="W184" s="1847"/>
      <c r="X184" s="1847"/>
      <c r="Y184" s="1847"/>
      <c r="Z184" s="1847"/>
      <c r="AA184" s="1846"/>
      <c r="AB184" s="1847"/>
      <c r="AC184" s="1004"/>
      <c r="AD184" s="1847"/>
      <c r="AE184" s="1847"/>
      <c r="AF184" s="1847">
        <v>1</v>
      </c>
      <c r="AG184" s="1853"/>
    </row>
    <row r="185" spans="1:33" s="279" customFormat="1" ht="27.95" customHeight="1">
      <c r="A185" s="1856" t="s">
        <v>9</v>
      </c>
      <c r="B185" s="1034" t="s">
        <v>181</v>
      </c>
      <c r="C185" s="1034" t="s">
        <v>533</v>
      </c>
      <c r="D185" s="1813"/>
      <c r="E185" s="1859" t="s">
        <v>543</v>
      </c>
      <c r="F185" s="1859" t="s">
        <v>544</v>
      </c>
      <c r="G185" s="1620">
        <v>44</v>
      </c>
      <c r="H185" s="1888" t="s">
        <v>192</v>
      </c>
      <c r="I185" s="1861" t="s">
        <v>421</v>
      </c>
      <c r="J185" s="1816" t="s">
        <v>187</v>
      </c>
      <c r="K185" s="1969">
        <v>126000</v>
      </c>
      <c r="L185" s="1828"/>
      <c r="M185" s="1773"/>
      <c r="N185" s="1092">
        <f t="shared" si="14"/>
        <v>126000</v>
      </c>
      <c r="O185" s="1033"/>
      <c r="P185" s="1033"/>
      <c r="Q185" s="1033"/>
      <c r="R185" s="1227">
        <v>3</v>
      </c>
      <c r="S185" s="1035"/>
      <c r="T185" s="1035"/>
      <c r="U185" s="796"/>
      <c r="V185" s="1837"/>
      <c r="W185" s="1847"/>
      <c r="X185" s="1847"/>
      <c r="Y185" s="1847"/>
      <c r="Z185" s="1847"/>
      <c r="AA185" s="1846"/>
      <c r="AB185" s="1847"/>
      <c r="AC185" s="1004"/>
      <c r="AD185" s="1847"/>
      <c r="AE185" s="1847"/>
      <c r="AF185" s="1847">
        <v>1</v>
      </c>
      <c r="AG185" s="1853"/>
    </row>
    <row r="186" spans="1:33" s="279" customFormat="1" ht="27.95" customHeight="1">
      <c r="A186" s="1856" t="s">
        <v>9</v>
      </c>
      <c r="B186" s="1034" t="s">
        <v>181</v>
      </c>
      <c r="C186" s="1034" t="s">
        <v>533</v>
      </c>
      <c r="D186" s="1813"/>
      <c r="E186" s="1859" t="s">
        <v>545</v>
      </c>
      <c r="F186" s="1859" t="s">
        <v>545</v>
      </c>
      <c r="G186" s="1620">
        <v>52</v>
      </c>
      <c r="H186" s="1888" t="s">
        <v>192</v>
      </c>
      <c r="I186" s="1861" t="s">
        <v>421</v>
      </c>
      <c r="J186" s="1816" t="s">
        <v>187</v>
      </c>
      <c r="K186" s="1969">
        <v>84000</v>
      </c>
      <c r="L186" s="1828"/>
      <c r="M186" s="1773"/>
      <c r="N186" s="1092">
        <f t="shared" si="14"/>
        <v>84000</v>
      </c>
      <c r="O186" s="1033"/>
      <c r="P186" s="1033"/>
      <c r="Q186" s="1033"/>
      <c r="R186" s="1227">
        <v>2</v>
      </c>
      <c r="S186" s="1035"/>
      <c r="T186" s="1035"/>
      <c r="U186" s="796"/>
      <c r="V186" s="1837"/>
      <c r="W186" s="1847"/>
      <c r="X186" s="1847"/>
      <c r="Y186" s="1847"/>
      <c r="Z186" s="1847"/>
      <c r="AA186" s="1846"/>
      <c r="AB186" s="1847"/>
      <c r="AC186" s="1004"/>
      <c r="AD186" s="1847"/>
      <c r="AE186" s="1847"/>
      <c r="AF186" s="1847">
        <v>1</v>
      </c>
      <c r="AG186" s="1853"/>
    </row>
    <row r="187" spans="1:33" s="279" customFormat="1" ht="27.95" customHeight="1">
      <c r="A187" s="1856" t="s">
        <v>9</v>
      </c>
      <c r="B187" s="1034" t="s">
        <v>181</v>
      </c>
      <c r="C187" s="1034" t="s">
        <v>533</v>
      </c>
      <c r="D187" s="1813"/>
      <c r="E187" s="1859" t="s">
        <v>546</v>
      </c>
      <c r="F187" s="1859" t="s">
        <v>546</v>
      </c>
      <c r="G187" s="1620">
        <v>39</v>
      </c>
      <c r="H187" s="1888" t="s">
        <v>192</v>
      </c>
      <c r="I187" s="1861" t="s">
        <v>421</v>
      </c>
      <c r="J187" s="1816" t="s">
        <v>187</v>
      </c>
      <c r="K187" s="1969">
        <v>16800</v>
      </c>
      <c r="L187" s="1828"/>
      <c r="M187" s="1773"/>
      <c r="N187" s="1092">
        <f t="shared" si="14"/>
        <v>16800</v>
      </c>
      <c r="O187" s="1033"/>
      <c r="P187" s="1033"/>
      <c r="Q187" s="1033"/>
      <c r="R187" s="1227">
        <v>0.4</v>
      </c>
      <c r="S187" s="1035"/>
      <c r="T187" s="1035"/>
      <c r="U187" s="796"/>
      <c r="V187" s="1837"/>
      <c r="W187" s="1847"/>
      <c r="X187" s="1847"/>
      <c r="Y187" s="1847"/>
      <c r="Z187" s="1847"/>
      <c r="AA187" s="1846"/>
      <c r="AB187" s="1847"/>
      <c r="AC187" s="1004"/>
      <c r="AD187" s="1847"/>
      <c r="AE187" s="1847"/>
      <c r="AF187" s="1847">
        <v>1</v>
      </c>
      <c r="AG187" s="1853"/>
    </row>
    <row r="188" spans="1:33" s="279" customFormat="1" ht="27.95" customHeight="1">
      <c r="A188" s="1856" t="s">
        <v>9</v>
      </c>
      <c r="B188" s="1034" t="s">
        <v>181</v>
      </c>
      <c r="C188" s="1034" t="s">
        <v>533</v>
      </c>
      <c r="D188" s="1813"/>
      <c r="E188" s="1859" t="s">
        <v>547</v>
      </c>
      <c r="F188" s="1859" t="s">
        <v>547</v>
      </c>
      <c r="G188" s="1620">
        <v>30</v>
      </c>
      <c r="H188" s="1888" t="s">
        <v>192</v>
      </c>
      <c r="I188" s="1861" t="s">
        <v>421</v>
      </c>
      <c r="J188" s="1816" t="s">
        <v>187</v>
      </c>
      <c r="K188" s="1969">
        <v>42000</v>
      </c>
      <c r="L188" s="1828"/>
      <c r="M188" s="1773"/>
      <c r="N188" s="1092">
        <f t="shared" si="14"/>
        <v>42000</v>
      </c>
      <c r="O188" s="1033"/>
      <c r="P188" s="1033"/>
      <c r="Q188" s="1033"/>
      <c r="R188" s="1227">
        <v>1</v>
      </c>
      <c r="S188" s="1035"/>
      <c r="T188" s="1035"/>
      <c r="U188" s="796"/>
      <c r="V188" s="1837"/>
      <c r="W188" s="1847"/>
      <c r="X188" s="1847"/>
      <c r="Y188" s="1847"/>
      <c r="Z188" s="1847"/>
      <c r="AA188" s="1846"/>
      <c r="AB188" s="1847"/>
      <c r="AC188" s="1004"/>
      <c r="AD188" s="1847"/>
      <c r="AE188" s="1847"/>
      <c r="AF188" s="1847">
        <v>1</v>
      </c>
      <c r="AG188" s="1853"/>
    </row>
    <row r="189" spans="1:33" s="279" customFormat="1" ht="27.95" customHeight="1">
      <c r="A189" s="1856" t="s">
        <v>9</v>
      </c>
      <c r="B189" s="1034" t="s">
        <v>181</v>
      </c>
      <c r="C189" s="1034" t="s">
        <v>533</v>
      </c>
      <c r="D189" s="1813"/>
      <c r="E189" s="1859" t="s">
        <v>548</v>
      </c>
      <c r="F189" s="1859" t="s">
        <v>549</v>
      </c>
      <c r="G189" s="1620">
        <v>53</v>
      </c>
      <c r="H189" s="1888" t="s">
        <v>192</v>
      </c>
      <c r="I189" s="1861" t="s">
        <v>421</v>
      </c>
      <c r="J189" s="1816" t="s">
        <v>187</v>
      </c>
      <c r="K189" s="1969">
        <v>42000</v>
      </c>
      <c r="L189" s="1828"/>
      <c r="M189" s="1773"/>
      <c r="N189" s="1092">
        <f t="shared" si="14"/>
        <v>42000</v>
      </c>
      <c r="O189" s="1033"/>
      <c r="P189" s="1033"/>
      <c r="Q189" s="1033"/>
      <c r="R189" s="1227">
        <v>1</v>
      </c>
      <c r="S189" s="1035"/>
      <c r="T189" s="1035"/>
      <c r="U189" s="796"/>
      <c r="V189" s="1837"/>
      <c r="W189" s="1847"/>
      <c r="X189" s="1847"/>
      <c r="Y189" s="1847"/>
      <c r="Z189" s="1847"/>
      <c r="AA189" s="1846"/>
      <c r="AB189" s="1847"/>
      <c r="AC189" s="1004"/>
      <c r="AD189" s="1847"/>
      <c r="AE189" s="1847"/>
      <c r="AF189" s="1847">
        <v>1</v>
      </c>
      <c r="AG189" s="1853"/>
    </row>
    <row r="190" spans="1:33" s="279" customFormat="1" ht="27.95" customHeight="1">
      <c r="A190" s="1856" t="s">
        <v>9</v>
      </c>
      <c r="B190" s="1034" t="s">
        <v>181</v>
      </c>
      <c r="C190" s="1034" t="s">
        <v>533</v>
      </c>
      <c r="D190" s="1813"/>
      <c r="E190" s="1859" t="s">
        <v>550</v>
      </c>
      <c r="F190" s="1859" t="s">
        <v>550</v>
      </c>
      <c r="G190" s="1620">
        <v>75</v>
      </c>
      <c r="H190" s="1888" t="s">
        <v>192</v>
      </c>
      <c r="I190" s="1861" t="s">
        <v>421</v>
      </c>
      <c r="J190" s="1816" t="s">
        <v>187</v>
      </c>
      <c r="K190" s="1969">
        <v>42000</v>
      </c>
      <c r="L190" s="1828"/>
      <c r="M190" s="1773"/>
      <c r="N190" s="1092">
        <f t="shared" si="14"/>
        <v>42000</v>
      </c>
      <c r="O190" s="1033"/>
      <c r="P190" s="1033"/>
      <c r="Q190" s="1033"/>
      <c r="R190" s="1227">
        <v>1</v>
      </c>
      <c r="S190" s="1035"/>
      <c r="T190" s="1035"/>
      <c r="U190" s="796"/>
      <c r="V190" s="1837"/>
      <c r="W190" s="1847"/>
      <c r="X190" s="1847"/>
      <c r="Y190" s="1847"/>
      <c r="Z190" s="1847"/>
      <c r="AA190" s="1846"/>
      <c r="AB190" s="1847"/>
      <c r="AC190" s="1004"/>
      <c r="AD190" s="1847"/>
      <c r="AE190" s="1847"/>
      <c r="AF190" s="1847">
        <v>1</v>
      </c>
      <c r="AG190" s="1853"/>
    </row>
    <row r="191" spans="1:33" s="279" customFormat="1" ht="27.95" customHeight="1">
      <c r="A191" s="1856" t="s">
        <v>9</v>
      </c>
      <c r="B191" s="1034" t="s">
        <v>181</v>
      </c>
      <c r="C191" s="1034" t="s">
        <v>533</v>
      </c>
      <c r="D191" s="1813"/>
      <c r="E191" s="1859" t="s">
        <v>474</v>
      </c>
      <c r="F191" s="1859" t="s">
        <v>474</v>
      </c>
      <c r="G191" s="1802"/>
      <c r="H191" s="1888" t="s">
        <v>192</v>
      </c>
      <c r="I191" s="1861" t="s">
        <v>551</v>
      </c>
      <c r="J191" s="1816" t="s">
        <v>187</v>
      </c>
      <c r="K191" s="1969">
        <v>200116.96</v>
      </c>
      <c r="L191" s="1828"/>
      <c r="M191" s="1773"/>
      <c r="N191" s="1092">
        <f t="shared" si="14"/>
        <v>200116.96</v>
      </c>
      <c r="O191" s="1033"/>
      <c r="P191" s="1033"/>
      <c r="Q191" s="1033"/>
      <c r="R191" s="1033"/>
      <c r="S191" s="1035"/>
      <c r="T191" s="1035"/>
      <c r="U191" s="796"/>
      <c r="V191" s="1837"/>
      <c r="W191" s="1847"/>
      <c r="X191" s="1847"/>
      <c r="Y191" s="1847"/>
      <c r="Z191" s="1847"/>
      <c r="AA191" s="1846"/>
      <c r="AB191" s="1847"/>
      <c r="AC191" s="1004"/>
      <c r="AD191" s="1847"/>
      <c r="AE191" s="1847"/>
      <c r="AF191" s="1847">
        <v>1</v>
      </c>
      <c r="AG191" s="1853" t="s">
        <v>552</v>
      </c>
    </row>
    <row r="192" spans="1:33" s="279" customFormat="1" ht="27.95" customHeight="1">
      <c r="A192" s="1875" t="s">
        <v>180</v>
      </c>
      <c r="B192" s="1528" t="s">
        <v>181</v>
      </c>
      <c r="C192" s="1528" t="s">
        <v>553</v>
      </c>
      <c r="D192" s="1057"/>
      <c r="E192" s="1859" t="s">
        <v>554</v>
      </c>
      <c r="F192" s="1859" t="s">
        <v>555</v>
      </c>
      <c r="G192" s="1527">
        <v>81</v>
      </c>
      <c r="H192" s="720" t="s">
        <v>205</v>
      </c>
      <c r="I192" s="1861" t="s">
        <v>186</v>
      </c>
      <c r="J192" s="1269" t="s">
        <v>187</v>
      </c>
      <c r="K192" s="1969">
        <v>90747</v>
      </c>
      <c r="L192" s="1829"/>
      <c r="M192" s="1830"/>
      <c r="N192" s="1829">
        <f>K192-M192</f>
        <v>90747</v>
      </c>
      <c r="O192" s="1203"/>
      <c r="P192" s="1203"/>
      <c r="Q192" s="1203"/>
      <c r="R192" s="1203"/>
      <c r="S192" s="1203"/>
      <c r="T192" s="969"/>
      <c r="U192" s="1203"/>
      <c r="V192" s="987">
        <v>11</v>
      </c>
      <c r="W192" s="969"/>
      <c r="X192" s="1246"/>
      <c r="Y192" s="1246"/>
      <c r="Z192" s="1803"/>
      <c r="AA192" s="1217"/>
      <c r="AB192" s="1526"/>
      <c r="AC192" s="1526"/>
      <c r="AD192" s="1526"/>
      <c r="AE192" s="1526">
        <v>1</v>
      </c>
      <c r="AF192" s="1526"/>
      <c r="AG192" s="1609" t="s">
        <v>556</v>
      </c>
    </row>
    <row r="193" spans="1:33" s="279" customFormat="1" ht="66.75" customHeight="1">
      <c r="A193" s="1875" t="s">
        <v>180</v>
      </c>
      <c r="B193" s="1528" t="s">
        <v>181</v>
      </c>
      <c r="C193" s="1528" t="s">
        <v>553</v>
      </c>
      <c r="D193" s="1812"/>
      <c r="E193" s="1859" t="s">
        <v>474</v>
      </c>
      <c r="F193" s="1859" t="s">
        <v>200</v>
      </c>
      <c r="G193" s="1576"/>
      <c r="H193" s="1888" t="s">
        <v>192</v>
      </c>
      <c r="I193" s="720" t="s">
        <v>201</v>
      </c>
      <c r="J193" s="1269" t="s">
        <v>187</v>
      </c>
      <c r="K193" s="1969">
        <v>59253</v>
      </c>
      <c r="L193" s="1969">
        <v>59253</v>
      </c>
      <c r="M193" s="1830">
        <v>41477.1</v>
      </c>
      <c r="N193" s="1829">
        <f t="shared" ref="N193:N199" si="15">K193-M193</f>
        <v>17775.900000000001</v>
      </c>
      <c r="O193" s="1203"/>
      <c r="P193" s="1203"/>
      <c r="Q193" s="1203"/>
      <c r="R193" s="1203"/>
      <c r="S193" s="1203"/>
      <c r="T193" s="969"/>
      <c r="U193" s="1203"/>
      <c r="V193" s="1203"/>
      <c r="W193" s="969"/>
      <c r="X193" s="1246"/>
      <c r="Y193" s="1246"/>
      <c r="Z193" s="1217">
        <v>70</v>
      </c>
      <c r="AA193" s="1217">
        <v>70</v>
      </c>
      <c r="AB193" s="1526"/>
      <c r="AC193" s="1526"/>
      <c r="AD193" s="1526">
        <v>1</v>
      </c>
      <c r="AE193" s="1526"/>
      <c r="AF193" s="1526"/>
      <c r="AG193" s="1609" t="s">
        <v>557</v>
      </c>
    </row>
    <row r="194" spans="1:33" s="279" customFormat="1" ht="29.25" customHeight="1">
      <c r="A194" s="1875" t="s">
        <v>180</v>
      </c>
      <c r="B194" s="1528" t="s">
        <v>181</v>
      </c>
      <c r="C194" s="1528" t="s">
        <v>553</v>
      </c>
      <c r="D194" s="1812"/>
      <c r="E194" s="1859" t="s">
        <v>558</v>
      </c>
      <c r="F194" s="1859" t="s">
        <v>559</v>
      </c>
      <c r="G194" s="1527">
        <v>154</v>
      </c>
      <c r="H194" s="1888" t="s">
        <v>192</v>
      </c>
      <c r="I194" s="720" t="s">
        <v>272</v>
      </c>
      <c r="J194" s="1269" t="s">
        <v>187</v>
      </c>
      <c r="K194" s="1969">
        <v>30000</v>
      </c>
      <c r="L194" s="1659">
        <v>32639.33</v>
      </c>
      <c r="M194" s="1830"/>
      <c r="N194" s="1829">
        <f t="shared" si="15"/>
        <v>30000</v>
      </c>
      <c r="O194" s="1203"/>
      <c r="P194" s="1203"/>
      <c r="Q194" s="1203"/>
      <c r="R194" s="1203"/>
      <c r="S194" s="1203"/>
      <c r="T194" s="969"/>
      <c r="U194" s="1203"/>
      <c r="V194" s="1203"/>
      <c r="W194" s="969"/>
      <c r="X194" s="1940">
        <v>1</v>
      </c>
      <c r="Y194" s="1246"/>
      <c r="Z194" s="1217"/>
      <c r="AA194" s="1217"/>
      <c r="AB194" s="1526"/>
      <c r="AC194" s="1526"/>
      <c r="AD194" s="1526">
        <v>1</v>
      </c>
      <c r="AE194" s="1526"/>
      <c r="AF194" s="1526"/>
      <c r="AG194" s="1609" t="s">
        <v>560</v>
      </c>
    </row>
    <row r="195" spans="1:33" s="279" customFormat="1" ht="27.95" customHeight="1">
      <c r="A195" s="1875" t="s">
        <v>180</v>
      </c>
      <c r="B195" s="1528" t="s">
        <v>181</v>
      </c>
      <c r="C195" s="1528" t="s">
        <v>553</v>
      </c>
      <c r="D195" s="1812"/>
      <c r="E195" s="1859" t="s">
        <v>561</v>
      </c>
      <c r="F195" s="1859" t="s">
        <v>561</v>
      </c>
      <c r="G195" s="1527">
        <v>31</v>
      </c>
      <c r="H195" s="1888" t="s">
        <v>192</v>
      </c>
      <c r="I195" s="720" t="s">
        <v>562</v>
      </c>
      <c r="J195" s="1861" t="s">
        <v>563</v>
      </c>
      <c r="K195" s="1969">
        <v>15000</v>
      </c>
      <c r="L195" s="1969">
        <v>15000</v>
      </c>
      <c r="M195" s="1830"/>
      <c r="N195" s="1829">
        <f t="shared" si="15"/>
        <v>15000</v>
      </c>
      <c r="O195" s="1203"/>
      <c r="P195" s="1203"/>
      <c r="Q195" s="1203"/>
      <c r="R195" s="1203"/>
      <c r="S195" s="1203"/>
      <c r="T195" s="1522">
        <v>500</v>
      </c>
      <c r="U195" s="1203"/>
      <c r="V195" s="1203"/>
      <c r="W195" s="969"/>
      <c r="X195" s="1940"/>
      <c r="Y195" s="1246"/>
      <c r="Z195" s="1217"/>
      <c r="AA195" s="1217"/>
      <c r="AB195" s="1526"/>
      <c r="AC195" s="1526"/>
      <c r="AD195" s="1526">
        <v>1</v>
      </c>
      <c r="AE195" s="1526"/>
      <c r="AF195" s="1526"/>
      <c r="AG195" s="1609" t="s">
        <v>560</v>
      </c>
    </row>
    <row r="196" spans="1:33" s="279" customFormat="1" ht="27.95" customHeight="1">
      <c r="A196" s="1875" t="s">
        <v>180</v>
      </c>
      <c r="B196" s="1528" t="s">
        <v>181</v>
      </c>
      <c r="C196" s="1528" t="s">
        <v>553</v>
      </c>
      <c r="D196" s="1812"/>
      <c r="E196" s="1859" t="s">
        <v>564</v>
      </c>
      <c r="F196" s="1859" t="s">
        <v>564</v>
      </c>
      <c r="G196" s="1527">
        <v>48</v>
      </c>
      <c r="H196" s="1888" t="s">
        <v>192</v>
      </c>
      <c r="I196" s="720" t="s">
        <v>562</v>
      </c>
      <c r="J196" s="1861" t="s">
        <v>563</v>
      </c>
      <c r="K196" s="1969">
        <v>30000</v>
      </c>
      <c r="L196" s="1969">
        <v>30000</v>
      </c>
      <c r="M196" s="1830"/>
      <c r="N196" s="1829">
        <f t="shared" si="15"/>
        <v>30000</v>
      </c>
      <c r="O196" s="1203"/>
      <c r="P196" s="1203"/>
      <c r="Q196" s="1203"/>
      <c r="R196" s="1203"/>
      <c r="S196" s="1203"/>
      <c r="T196" s="1522">
        <v>1000</v>
      </c>
      <c r="U196" s="1203"/>
      <c r="V196" s="1203"/>
      <c r="W196" s="969"/>
      <c r="X196" s="1940"/>
      <c r="Y196" s="1246"/>
      <c r="Z196" s="1217"/>
      <c r="AA196" s="1217"/>
      <c r="AB196" s="1526"/>
      <c r="AC196" s="1526"/>
      <c r="AD196" s="1526">
        <v>1</v>
      </c>
      <c r="AE196" s="1526"/>
      <c r="AF196" s="1526"/>
      <c r="AG196" s="1609" t="s">
        <v>560</v>
      </c>
    </row>
    <row r="197" spans="1:33" s="279" customFormat="1" ht="27.95" customHeight="1">
      <c r="A197" s="1875" t="s">
        <v>180</v>
      </c>
      <c r="B197" s="1528" t="s">
        <v>181</v>
      </c>
      <c r="C197" s="1528" t="s">
        <v>553</v>
      </c>
      <c r="D197" s="1812"/>
      <c r="E197" s="1859" t="s">
        <v>565</v>
      </c>
      <c r="F197" s="1859" t="s">
        <v>565</v>
      </c>
      <c r="G197" s="1527">
        <v>37</v>
      </c>
      <c r="H197" s="1888" t="s">
        <v>192</v>
      </c>
      <c r="I197" s="720" t="s">
        <v>562</v>
      </c>
      <c r="J197" s="1861" t="s">
        <v>563</v>
      </c>
      <c r="K197" s="1969">
        <v>15000</v>
      </c>
      <c r="L197" s="1969">
        <v>15000</v>
      </c>
      <c r="M197" s="1830"/>
      <c r="N197" s="1829">
        <f t="shared" si="15"/>
        <v>15000</v>
      </c>
      <c r="O197" s="1203"/>
      <c r="P197" s="1203"/>
      <c r="Q197" s="1203"/>
      <c r="R197" s="1203"/>
      <c r="S197" s="1203"/>
      <c r="T197" s="1522">
        <v>500</v>
      </c>
      <c r="U197" s="1203"/>
      <c r="V197" s="1203"/>
      <c r="W197" s="969"/>
      <c r="X197" s="1940"/>
      <c r="Y197" s="1246"/>
      <c r="Z197" s="1217"/>
      <c r="AA197" s="1217"/>
      <c r="AB197" s="1526"/>
      <c r="AC197" s="1526"/>
      <c r="AD197" s="1526">
        <v>1</v>
      </c>
      <c r="AE197" s="1526"/>
      <c r="AF197" s="1526"/>
      <c r="AG197" s="1609" t="s">
        <v>560</v>
      </c>
    </row>
    <row r="198" spans="1:33" s="279" customFormat="1" ht="33.950000000000003" customHeight="1">
      <c r="A198" s="1875" t="s">
        <v>180</v>
      </c>
      <c r="B198" s="1528" t="s">
        <v>181</v>
      </c>
      <c r="C198" s="1528" t="s">
        <v>553</v>
      </c>
      <c r="D198" s="1812"/>
      <c r="E198" s="1859" t="s">
        <v>566</v>
      </c>
      <c r="F198" s="1859" t="s">
        <v>567</v>
      </c>
      <c r="G198" s="1527">
        <v>19</v>
      </c>
      <c r="H198" s="1888" t="s">
        <v>192</v>
      </c>
      <c r="I198" s="720" t="s">
        <v>193</v>
      </c>
      <c r="J198" s="1269" t="s">
        <v>187</v>
      </c>
      <c r="K198" s="1969">
        <v>60152.2</v>
      </c>
      <c r="L198" s="1969">
        <v>60152.2</v>
      </c>
      <c r="M198" s="1830">
        <v>48121.760000000002</v>
      </c>
      <c r="N198" s="1829">
        <f t="shared" si="15"/>
        <v>12030.439999999995</v>
      </c>
      <c r="O198" s="1203"/>
      <c r="P198" s="1203"/>
      <c r="Q198" s="1203"/>
      <c r="R198" s="1227">
        <v>5</v>
      </c>
      <c r="S198" s="1203"/>
      <c r="T198" s="1217"/>
      <c r="U198" s="1203"/>
      <c r="V198" s="1203"/>
      <c r="W198" s="969"/>
      <c r="X198" s="1940"/>
      <c r="Y198" s="1246"/>
      <c r="Z198" s="1217">
        <v>80</v>
      </c>
      <c r="AA198" s="1217">
        <v>80</v>
      </c>
      <c r="AB198" s="1526"/>
      <c r="AC198" s="1526">
        <v>1</v>
      </c>
      <c r="AD198" s="1526"/>
      <c r="AE198" s="1526"/>
      <c r="AF198" s="1526"/>
      <c r="AG198" s="1609" t="s">
        <v>560</v>
      </c>
    </row>
    <row r="199" spans="1:33" s="279" customFormat="1" ht="33.950000000000003" customHeight="1">
      <c r="A199" s="1875" t="s">
        <v>180</v>
      </c>
      <c r="B199" s="1680" t="s">
        <v>181</v>
      </c>
      <c r="C199" s="1680" t="s">
        <v>553</v>
      </c>
      <c r="D199" s="1057"/>
      <c r="E199" s="1859" t="s">
        <v>568</v>
      </c>
      <c r="F199" s="1859" t="s">
        <v>569</v>
      </c>
      <c r="G199" s="1938">
        <v>42</v>
      </c>
      <c r="H199" s="1888" t="s">
        <v>192</v>
      </c>
      <c r="I199" s="720" t="s">
        <v>193</v>
      </c>
      <c r="J199" s="1269" t="s">
        <v>187</v>
      </c>
      <c r="K199" s="1969">
        <v>55357.8</v>
      </c>
      <c r="L199" s="1969">
        <v>55357.8</v>
      </c>
      <c r="M199" s="1830">
        <v>44286.239999999998</v>
      </c>
      <c r="N199" s="1829">
        <f t="shared" si="15"/>
        <v>11071.560000000005</v>
      </c>
      <c r="O199" s="1203"/>
      <c r="P199" s="1203"/>
      <c r="Q199" s="1203"/>
      <c r="R199" s="1227">
        <v>4.5999999999999996</v>
      </c>
      <c r="S199" s="1203"/>
      <c r="T199" s="1667"/>
      <c r="U199" s="1203"/>
      <c r="V199" s="1203"/>
      <c r="W199" s="969"/>
      <c r="X199" s="1940"/>
      <c r="Y199" s="1664"/>
      <c r="Z199" s="1667">
        <v>80</v>
      </c>
      <c r="AA199" s="1667">
        <v>80</v>
      </c>
      <c r="AB199" s="1526"/>
      <c r="AC199" s="1526">
        <v>1</v>
      </c>
      <c r="AD199" s="1526"/>
      <c r="AE199" s="1526"/>
      <c r="AF199" s="1526"/>
      <c r="AG199" s="1609" t="s">
        <v>560</v>
      </c>
    </row>
    <row r="200" spans="1:33" s="279" customFormat="1" ht="27.95" customHeight="1">
      <c r="A200" s="1875" t="s">
        <v>180</v>
      </c>
      <c r="B200" s="1680" t="s">
        <v>181</v>
      </c>
      <c r="C200" s="1680" t="s">
        <v>570</v>
      </c>
      <c r="D200" s="1814"/>
      <c r="E200" s="1859" t="s">
        <v>571</v>
      </c>
      <c r="F200" s="1859" t="s">
        <v>572</v>
      </c>
      <c r="G200" s="1938">
        <v>78</v>
      </c>
      <c r="H200" s="720" t="s">
        <v>205</v>
      </c>
      <c r="I200" s="1861" t="s">
        <v>186</v>
      </c>
      <c r="J200" s="1269" t="s">
        <v>187</v>
      </c>
      <c r="K200" s="1969">
        <v>15652.2</v>
      </c>
      <c r="L200" s="1969">
        <v>15652.2</v>
      </c>
      <c r="M200" s="1831"/>
      <c r="N200" s="1661">
        <f>K200-M200</f>
        <v>15652.2</v>
      </c>
      <c r="O200" s="1686"/>
      <c r="P200" s="1686"/>
      <c r="Q200" s="1686"/>
      <c r="R200" s="1686"/>
      <c r="S200" s="1686"/>
      <c r="T200" s="1687"/>
      <c r="U200" s="1686"/>
      <c r="V200" s="987">
        <v>6</v>
      </c>
      <c r="W200" s="1687"/>
      <c r="X200" s="1755"/>
      <c r="Y200" s="1755"/>
      <c r="Z200" s="1756"/>
      <c r="AA200" s="1757"/>
      <c r="AB200" s="1758"/>
      <c r="AC200" s="1759"/>
      <c r="AD200" s="1760">
        <v>1</v>
      </c>
      <c r="AE200" s="1759"/>
      <c r="AF200" s="1760"/>
      <c r="AG200" s="1838"/>
    </row>
    <row r="201" spans="1:33" s="279" customFormat="1" ht="27.95" customHeight="1">
      <c r="A201" s="1875" t="s">
        <v>180</v>
      </c>
      <c r="B201" s="1680" t="s">
        <v>181</v>
      </c>
      <c r="C201" s="1680" t="s">
        <v>570</v>
      </c>
      <c r="D201" s="1814"/>
      <c r="E201" s="1859" t="s">
        <v>573</v>
      </c>
      <c r="F201" s="1859" t="s">
        <v>574</v>
      </c>
      <c r="G201" s="1938">
        <v>60</v>
      </c>
      <c r="H201" s="720" t="s">
        <v>205</v>
      </c>
      <c r="I201" s="1861" t="s">
        <v>186</v>
      </c>
      <c r="J201" s="1269" t="s">
        <v>187</v>
      </c>
      <c r="K201" s="1969">
        <v>15130.46</v>
      </c>
      <c r="L201" s="1969">
        <v>15130.46</v>
      </c>
      <c r="M201" s="1831"/>
      <c r="N201" s="1661">
        <f t="shared" ref="N201:N208" si="16">K201-M201</f>
        <v>15130.46</v>
      </c>
      <c r="O201" s="1686"/>
      <c r="P201" s="1686"/>
      <c r="Q201" s="1686"/>
      <c r="R201" s="1686"/>
      <c r="S201" s="1686"/>
      <c r="T201" s="1687"/>
      <c r="U201" s="1686"/>
      <c r="V201" s="987">
        <v>5.8</v>
      </c>
      <c r="W201" s="1687"/>
      <c r="X201" s="1755"/>
      <c r="Y201" s="1755"/>
      <c r="Z201" s="1756"/>
      <c r="AA201" s="1757"/>
      <c r="AB201" s="1758"/>
      <c r="AC201" s="1759"/>
      <c r="AD201" s="1760">
        <v>1</v>
      </c>
      <c r="AE201" s="1759"/>
      <c r="AF201" s="1760"/>
      <c r="AG201" s="1838"/>
    </row>
    <row r="202" spans="1:33" s="279" customFormat="1" ht="27.95" customHeight="1">
      <c r="A202" s="1875" t="s">
        <v>180</v>
      </c>
      <c r="B202" s="1680" t="s">
        <v>181</v>
      </c>
      <c r="C202" s="1680" t="s">
        <v>570</v>
      </c>
      <c r="D202" s="1814"/>
      <c r="E202" s="1859" t="s">
        <v>575</v>
      </c>
      <c r="F202" s="1859" t="s">
        <v>576</v>
      </c>
      <c r="G202" s="1938">
        <v>19</v>
      </c>
      <c r="H202" s="720" t="s">
        <v>205</v>
      </c>
      <c r="I202" s="1861" t="s">
        <v>186</v>
      </c>
      <c r="J202" s="1269" t="s">
        <v>187</v>
      </c>
      <c r="K202" s="1969">
        <v>5739.11</v>
      </c>
      <c r="L202" s="1969">
        <v>5739.11</v>
      </c>
      <c r="M202" s="1831"/>
      <c r="N202" s="1661">
        <f t="shared" si="16"/>
        <v>5739.11</v>
      </c>
      <c r="O202" s="1686"/>
      <c r="P202" s="1686"/>
      <c r="Q202" s="1686"/>
      <c r="R202" s="1686"/>
      <c r="S202" s="1686"/>
      <c r="T202" s="1687"/>
      <c r="U202" s="1686"/>
      <c r="V202" s="987">
        <v>2.2000000000000002</v>
      </c>
      <c r="W202" s="1687"/>
      <c r="X202" s="1755"/>
      <c r="Y202" s="1755"/>
      <c r="Z202" s="1667"/>
      <c r="AA202" s="1761"/>
      <c r="AB202" s="1758"/>
      <c r="AC202" s="1759"/>
      <c r="AD202" s="1760">
        <v>1</v>
      </c>
      <c r="AE202" s="1759"/>
      <c r="AF202" s="1760"/>
      <c r="AG202" s="1838"/>
    </row>
    <row r="203" spans="1:33" s="279" customFormat="1" ht="27.95" customHeight="1">
      <c r="A203" s="1875" t="s">
        <v>180</v>
      </c>
      <c r="B203" s="1680" t="s">
        <v>181</v>
      </c>
      <c r="C203" s="1680" t="s">
        <v>570</v>
      </c>
      <c r="D203" s="1814"/>
      <c r="E203" s="1859" t="s">
        <v>577</v>
      </c>
      <c r="F203" s="1859" t="s">
        <v>578</v>
      </c>
      <c r="G203" s="1938">
        <v>37</v>
      </c>
      <c r="H203" s="720" t="s">
        <v>205</v>
      </c>
      <c r="I203" s="1861" t="s">
        <v>186</v>
      </c>
      <c r="J203" s="1269" t="s">
        <v>187</v>
      </c>
      <c r="K203" s="1969">
        <v>8086.95</v>
      </c>
      <c r="L203" s="1969">
        <v>8086.95</v>
      </c>
      <c r="M203" s="1831"/>
      <c r="N203" s="1661">
        <f t="shared" si="16"/>
        <v>8086.95</v>
      </c>
      <c r="O203" s="1686"/>
      <c r="P203" s="1686"/>
      <c r="Q203" s="1686"/>
      <c r="R203" s="1686"/>
      <c r="S203" s="1686"/>
      <c r="T203" s="1687"/>
      <c r="U203" s="1686"/>
      <c r="V203" s="987">
        <v>3.1</v>
      </c>
      <c r="W203" s="1687"/>
      <c r="X203" s="1755"/>
      <c r="Y203" s="1755"/>
      <c r="Z203" s="1625"/>
      <c r="AA203" s="1761"/>
      <c r="AB203" s="1758"/>
      <c r="AC203" s="1759"/>
      <c r="AD203" s="1760">
        <v>1</v>
      </c>
      <c r="AE203" s="1759"/>
      <c r="AF203" s="1760"/>
      <c r="AG203" s="1838"/>
    </row>
    <row r="204" spans="1:33" s="279" customFormat="1" ht="27.95" customHeight="1">
      <c r="A204" s="1875" t="s">
        <v>180</v>
      </c>
      <c r="B204" s="1680" t="s">
        <v>181</v>
      </c>
      <c r="C204" s="1680" t="s">
        <v>570</v>
      </c>
      <c r="D204" s="1814"/>
      <c r="E204" s="1859" t="s">
        <v>579</v>
      </c>
      <c r="F204" s="1859" t="s">
        <v>580</v>
      </c>
      <c r="G204" s="1938">
        <v>30</v>
      </c>
      <c r="H204" s="720" t="s">
        <v>205</v>
      </c>
      <c r="I204" s="1861" t="s">
        <v>186</v>
      </c>
      <c r="J204" s="1269" t="s">
        <v>187</v>
      </c>
      <c r="K204" s="1969">
        <v>3652.15</v>
      </c>
      <c r="L204" s="1969">
        <v>3652.15</v>
      </c>
      <c r="M204" s="1831"/>
      <c r="N204" s="1661">
        <f t="shared" si="16"/>
        <v>3652.15</v>
      </c>
      <c r="O204" s="1686"/>
      <c r="P204" s="1686"/>
      <c r="Q204" s="1686"/>
      <c r="R204" s="1686"/>
      <c r="S204" s="1686"/>
      <c r="T204" s="1687"/>
      <c r="U204" s="1686"/>
      <c r="V204" s="987">
        <v>1.4</v>
      </c>
      <c r="W204" s="1687"/>
      <c r="X204" s="1755"/>
      <c r="Y204" s="1755"/>
      <c r="Z204" s="1625"/>
      <c r="AA204" s="1761"/>
      <c r="AB204" s="1758"/>
      <c r="AC204" s="1759"/>
      <c r="AD204" s="1760">
        <v>1</v>
      </c>
      <c r="AE204" s="1759"/>
      <c r="AF204" s="1760"/>
      <c r="AG204" s="1838"/>
    </row>
    <row r="205" spans="1:33" s="279" customFormat="1" ht="27.95" customHeight="1">
      <c r="A205" s="1875" t="s">
        <v>180</v>
      </c>
      <c r="B205" s="1680" t="s">
        <v>181</v>
      </c>
      <c r="C205" s="1680" t="s">
        <v>570</v>
      </c>
      <c r="D205" s="1814"/>
      <c r="E205" s="1859" t="s">
        <v>579</v>
      </c>
      <c r="F205" s="1859" t="s">
        <v>581</v>
      </c>
      <c r="G205" s="1938">
        <v>20</v>
      </c>
      <c r="H205" s="720" t="s">
        <v>205</v>
      </c>
      <c r="I205" s="1861" t="s">
        <v>186</v>
      </c>
      <c r="J205" s="1269" t="s">
        <v>187</v>
      </c>
      <c r="K205" s="1969">
        <v>3391.3</v>
      </c>
      <c r="L205" s="1969">
        <v>3391.3</v>
      </c>
      <c r="M205" s="1831"/>
      <c r="N205" s="1661">
        <f t="shared" si="16"/>
        <v>3391.3</v>
      </c>
      <c r="O205" s="1686"/>
      <c r="P205" s="1686"/>
      <c r="Q205" s="1686"/>
      <c r="R205" s="1686"/>
      <c r="S205" s="1686"/>
      <c r="T205" s="1687"/>
      <c r="U205" s="1686"/>
      <c r="V205" s="987">
        <v>1.3</v>
      </c>
      <c r="W205" s="1687"/>
      <c r="X205" s="1755"/>
      <c r="Y205" s="1755"/>
      <c r="Z205" s="1625"/>
      <c r="AA205" s="1761"/>
      <c r="AB205" s="1758"/>
      <c r="AC205" s="1759"/>
      <c r="AD205" s="1760">
        <v>1</v>
      </c>
      <c r="AE205" s="1759"/>
      <c r="AF205" s="1760"/>
      <c r="AG205" s="1838"/>
    </row>
    <row r="206" spans="1:33" s="279" customFormat="1" ht="27.95" customHeight="1">
      <c r="A206" s="1875" t="s">
        <v>180</v>
      </c>
      <c r="B206" s="1680" t="s">
        <v>181</v>
      </c>
      <c r="C206" s="1680" t="s">
        <v>570</v>
      </c>
      <c r="D206" s="1814"/>
      <c r="E206" s="1859" t="s">
        <v>582</v>
      </c>
      <c r="F206" s="1859" t="s">
        <v>583</v>
      </c>
      <c r="G206" s="1938">
        <v>21</v>
      </c>
      <c r="H206" s="720" t="s">
        <v>205</v>
      </c>
      <c r="I206" s="1861" t="s">
        <v>186</v>
      </c>
      <c r="J206" s="1269" t="s">
        <v>187</v>
      </c>
      <c r="K206" s="1969">
        <v>5739.13</v>
      </c>
      <c r="L206" s="1969">
        <v>5739.13</v>
      </c>
      <c r="M206" s="1831"/>
      <c r="N206" s="1661">
        <f t="shared" si="16"/>
        <v>5739.13</v>
      </c>
      <c r="O206" s="1686"/>
      <c r="P206" s="1686"/>
      <c r="Q206" s="1686"/>
      <c r="R206" s="1686"/>
      <c r="S206" s="1686"/>
      <c r="T206" s="1687"/>
      <c r="U206" s="1686"/>
      <c r="V206" s="987">
        <v>2.2000000000000002</v>
      </c>
      <c r="W206" s="1687"/>
      <c r="X206" s="1755"/>
      <c r="Y206" s="1755"/>
      <c r="Z206" s="1625"/>
      <c r="AA206" s="1761"/>
      <c r="AB206" s="1758"/>
      <c r="AC206" s="1759"/>
      <c r="AD206" s="1760">
        <v>1</v>
      </c>
      <c r="AE206" s="1759"/>
      <c r="AF206" s="1760"/>
      <c r="AG206" s="1838"/>
    </row>
    <row r="207" spans="1:33" s="279" customFormat="1" ht="27.95" customHeight="1">
      <c r="A207" s="1875" t="s">
        <v>180</v>
      </c>
      <c r="B207" s="1680" t="s">
        <v>181</v>
      </c>
      <c r="C207" s="1680" t="s">
        <v>570</v>
      </c>
      <c r="D207" s="1814"/>
      <c r="E207" s="1859" t="s">
        <v>584</v>
      </c>
      <c r="F207" s="1859" t="s">
        <v>584</v>
      </c>
      <c r="G207" s="1938">
        <v>45</v>
      </c>
      <c r="H207" s="720" t="s">
        <v>205</v>
      </c>
      <c r="I207" s="1861" t="s">
        <v>186</v>
      </c>
      <c r="J207" s="1269" t="s">
        <v>187</v>
      </c>
      <c r="K207" s="1969">
        <v>2608.6999999999998</v>
      </c>
      <c r="L207" s="1969">
        <v>2608.6999999999998</v>
      </c>
      <c r="M207" s="1831"/>
      <c r="N207" s="1661">
        <f t="shared" si="16"/>
        <v>2608.6999999999998</v>
      </c>
      <c r="O207" s="1686"/>
      <c r="P207" s="1686"/>
      <c r="Q207" s="1686"/>
      <c r="R207" s="1686"/>
      <c r="S207" s="1686"/>
      <c r="T207" s="1687"/>
      <c r="U207" s="1686"/>
      <c r="V207" s="987">
        <v>1</v>
      </c>
      <c r="W207" s="1687"/>
      <c r="X207" s="1755"/>
      <c r="Y207" s="1755"/>
      <c r="Z207" s="1625"/>
      <c r="AA207" s="1761"/>
      <c r="AB207" s="1758"/>
      <c r="AC207" s="1759"/>
      <c r="AD207" s="1760">
        <v>1</v>
      </c>
      <c r="AE207" s="1759"/>
      <c r="AF207" s="1760"/>
      <c r="AG207" s="1838"/>
    </row>
    <row r="208" spans="1:33" s="279" customFormat="1" ht="27.95" customHeight="1">
      <c r="A208" s="1875" t="s">
        <v>180</v>
      </c>
      <c r="B208" s="1680" t="s">
        <v>181</v>
      </c>
      <c r="C208" s="1680" t="s">
        <v>570</v>
      </c>
      <c r="D208" s="1814"/>
      <c r="E208" s="1859" t="s">
        <v>200</v>
      </c>
      <c r="F208" s="1859" t="s">
        <v>200</v>
      </c>
      <c r="G208" s="1576"/>
      <c r="H208" s="1888" t="s">
        <v>192</v>
      </c>
      <c r="I208" s="720" t="s">
        <v>201</v>
      </c>
      <c r="J208" s="1269" t="s">
        <v>187</v>
      </c>
      <c r="K208" s="1969">
        <v>24963.75</v>
      </c>
      <c r="L208" s="1969">
        <v>24963.75</v>
      </c>
      <c r="M208" s="1660">
        <v>11072.94</v>
      </c>
      <c r="N208" s="1661">
        <f t="shared" si="16"/>
        <v>13890.81</v>
      </c>
      <c r="O208" s="1686"/>
      <c r="P208" s="1686"/>
      <c r="Q208" s="1686"/>
      <c r="R208" s="1686"/>
      <c r="S208" s="1686"/>
      <c r="T208" s="1687"/>
      <c r="U208" s="1686"/>
      <c r="V208" s="1686"/>
      <c r="W208" s="1687"/>
      <c r="X208" s="1755"/>
      <c r="Y208" s="1755"/>
      <c r="Z208" s="1635"/>
      <c r="AA208" s="1938">
        <v>44</v>
      </c>
      <c r="AB208" s="1762"/>
      <c r="AC208" s="1759"/>
      <c r="AD208" s="1763">
        <v>1</v>
      </c>
      <c r="AE208" s="1759"/>
      <c r="AF208" s="1760"/>
      <c r="AG208" s="1789" t="s">
        <v>585</v>
      </c>
    </row>
    <row r="209" spans="1:33" s="279" customFormat="1" ht="27.95" customHeight="1">
      <c r="A209" s="1875" t="s">
        <v>180</v>
      </c>
      <c r="B209" s="1776" t="s">
        <v>181</v>
      </c>
      <c r="C209" s="1776" t="s">
        <v>586</v>
      </c>
      <c r="D209" s="1776"/>
      <c r="E209" s="1859" t="s">
        <v>587</v>
      </c>
      <c r="F209" s="1859" t="s">
        <v>587</v>
      </c>
      <c r="G209" s="1892">
        <v>169</v>
      </c>
      <c r="H209" s="1952" t="s">
        <v>205</v>
      </c>
      <c r="I209" s="1888" t="s">
        <v>186</v>
      </c>
      <c r="J209" s="1269" t="s">
        <v>187</v>
      </c>
      <c r="K209" s="1764">
        <v>120000</v>
      </c>
      <c r="L209" s="1930">
        <v>119490.02</v>
      </c>
      <c r="M209" s="1931"/>
      <c r="N209" s="1775">
        <f>K209-M209</f>
        <v>120000</v>
      </c>
      <c r="O209" s="1693"/>
      <c r="P209" s="1693"/>
      <c r="Q209" s="1693"/>
      <c r="R209" s="1693"/>
      <c r="S209" s="1693"/>
      <c r="T209" s="1693"/>
      <c r="U209" s="1933"/>
      <c r="V209" s="1933">
        <v>14.1</v>
      </c>
      <c r="W209" s="1903"/>
      <c r="X209" s="1892"/>
      <c r="Y209" s="1892"/>
      <c r="Z209" s="1728"/>
      <c r="AA209" s="1729"/>
      <c r="AB209" s="1892"/>
      <c r="AC209" s="1892"/>
      <c r="AD209" s="1892">
        <v>1</v>
      </c>
      <c r="AE209" s="1892"/>
      <c r="AF209" s="1892"/>
      <c r="AG209" s="1899"/>
    </row>
    <row r="210" spans="1:33" s="279" customFormat="1" ht="27.95" customHeight="1">
      <c r="A210" s="1875" t="s">
        <v>180</v>
      </c>
      <c r="B210" s="1776" t="s">
        <v>181</v>
      </c>
      <c r="C210" s="1776" t="s">
        <v>586</v>
      </c>
      <c r="D210" s="1776"/>
      <c r="E210" s="1859" t="s">
        <v>200</v>
      </c>
      <c r="F210" s="1859" t="s">
        <v>200</v>
      </c>
      <c r="G210" s="1568"/>
      <c r="H210" s="1888" t="s">
        <v>192</v>
      </c>
      <c r="I210" s="1888" t="s">
        <v>201</v>
      </c>
      <c r="J210" s="1269" t="s">
        <v>187</v>
      </c>
      <c r="K210" s="1764">
        <v>50000</v>
      </c>
      <c r="L210" s="1764">
        <v>50000</v>
      </c>
      <c r="M210" s="1931">
        <v>50000</v>
      </c>
      <c r="N210" s="1775">
        <f>K210-M210</f>
        <v>0</v>
      </c>
      <c r="O210" s="1693"/>
      <c r="P210" s="1693"/>
      <c r="Q210" s="1693"/>
      <c r="R210" s="1693"/>
      <c r="S210" s="1693"/>
      <c r="T210" s="1693"/>
      <c r="U210" s="1933"/>
      <c r="V210" s="1933"/>
      <c r="W210" s="1903"/>
      <c r="X210" s="1892"/>
      <c r="Y210" s="1892"/>
      <c r="Z210" s="1896">
        <v>100</v>
      </c>
      <c r="AA210" s="1892">
        <v>100</v>
      </c>
      <c r="AB210" s="1892">
        <v>1</v>
      </c>
      <c r="AC210" s="1892"/>
      <c r="AD210" s="1892"/>
      <c r="AE210" s="1892"/>
      <c r="AF210" s="1892"/>
      <c r="AG210" s="1899" t="s">
        <v>588</v>
      </c>
    </row>
    <row r="211" spans="1:33" s="279" customFormat="1" ht="27.95" customHeight="1">
      <c r="A211" s="1875" t="s">
        <v>180</v>
      </c>
      <c r="B211" s="1776" t="s">
        <v>181</v>
      </c>
      <c r="C211" s="1776" t="s">
        <v>586</v>
      </c>
      <c r="D211" s="1776"/>
      <c r="E211" s="1859" t="s">
        <v>200</v>
      </c>
      <c r="F211" s="1859" t="s">
        <v>200</v>
      </c>
      <c r="G211" s="1568"/>
      <c r="H211" s="1888" t="s">
        <v>192</v>
      </c>
      <c r="I211" s="1260" t="s">
        <v>250</v>
      </c>
      <c r="J211" s="1269" t="s">
        <v>187</v>
      </c>
      <c r="K211" s="1930">
        <v>18450.54</v>
      </c>
      <c r="L211" s="1930">
        <v>18351.36</v>
      </c>
      <c r="M211" s="1931">
        <v>18351.36</v>
      </c>
      <c r="N211" s="1775">
        <f>K211-M211</f>
        <v>99.180000000000291</v>
      </c>
      <c r="O211" s="1693"/>
      <c r="P211" s="1693"/>
      <c r="Q211" s="1693"/>
      <c r="R211" s="1693"/>
      <c r="S211" s="1693"/>
      <c r="T211" s="1693"/>
      <c r="U211" s="1933"/>
      <c r="V211" s="1933"/>
      <c r="W211" s="1903"/>
      <c r="X211" s="1892"/>
      <c r="Y211" s="1892"/>
      <c r="Z211" s="1896">
        <v>100</v>
      </c>
      <c r="AA211" s="1892">
        <v>99</v>
      </c>
      <c r="AB211" s="1892">
        <v>1</v>
      </c>
      <c r="AC211" s="1892"/>
      <c r="AD211" s="1892"/>
      <c r="AE211" s="1892"/>
      <c r="AF211" s="1892"/>
      <c r="AG211" s="1899" t="s">
        <v>589</v>
      </c>
    </row>
    <row r="212" spans="1:33" s="279" customFormat="1" ht="27.95" customHeight="1">
      <c r="A212" s="1875" t="s">
        <v>9</v>
      </c>
      <c r="B212" s="1776" t="s">
        <v>181</v>
      </c>
      <c r="C212" s="1776" t="s">
        <v>586</v>
      </c>
      <c r="D212" s="1776"/>
      <c r="E212" s="1859" t="s">
        <v>590</v>
      </c>
      <c r="F212" s="1859" t="s">
        <v>591</v>
      </c>
      <c r="G212" s="1892">
        <v>85</v>
      </c>
      <c r="H212" s="1952" t="s">
        <v>205</v>
      </c>
      <c r="I212" s="1888" t="s">
        <v>592</v>
      </c>
      <c r="J212" s="1269" t="s">
        <v>187</v>
      </c>
      <c r="K212" s="1930">
        <v>80000</v>
      </c>
      <c r="L212" s="1930">
        <v>49400</v>
      </c>
      <c r="M212" s="1931"/>
      <c r="N212" s="1775">
        <f>K212-M212</f>
        <v>80000</v>
      </c>
      <c r="O212" s="1693"/>
      <c r="P212" s="1693"/>
      <c r="Q212" s="1693"/>
      <c r="R212" s="1693"/>
      <c r="S212" s="1693"/>
      <c r="T212" s="1693"/>
      <c r="U212" s="1933">
        <v>2.35</v>
      </c>
      <c r="V212" s="1933"/>
      <c r="W212" s="1903"/>
      <c r="X212" s="1892"/>
      <c r="Y212" s="1892"/>
      <c r="Z212" s="1728"/>
      <c r="AA212" s="1729"/>
      <c r="AB212" s="1892"/>
      <c r="AC212" s="1892"/>
      <c r="AD212" s="1892">
        <v>1</v>
      </c>
      <c r="AE212" s="1892"/>
      <c r="AF212" s="1892"/>
      <c r="AG212" s="1899"/>
    </row>
    <row r="213" spans="1:33" s="279" customFormat="1" ht="27.95" customHeight="1">
      <c r="A213" s="1875" t="s">
        <v>180</v>
      </c>
      <c r="B213" s="1276" t="s">
        <v>181</v>
      </c>
      <c r="C213" s="1276" t="s">
        <v>593</v>
      </c>
      <c r="D213" s="1276"/>
      <c r="E213" s="1972" t="s">
        <v>594</v>
      </c>
      <c r="F213" s="1897" t="s">
        <v>595</v>
      </c>
      <c r="G213" s="1273">
        <v>123</v>
      </c>
      <c r="H213" s="720" t="s">
        <v>205</v>
      </c>
      <c r="I213" s="720" t="s">
        <v>186</v>
      </c>
      <c r="J213" s="1269" t="s">
        <v>187</v>
      </c>
      <c r="K213" s="997">
        <v>56000</v>
      </c>
      <c r="L213" s="997">
        <v>56000</v>
      </c>
      <c r="M213" s="1967"/>
      <c r="N213" s="1275">
        <f>K213-M213</f>
        <v>56000</v>
      </c>
      <c r="O213" s="1233"/>
      <c r="P213" s="1233"/>
      <c r="Q213" s="1233"/>
      <c r="R213" s="1233"/>
      <c r="S213" s="1233"/>
      <c r="T213" s="1233"/>
      <c r="U213" s="985"/>
      <c r="V213" s="1211">
        <v>8</v>
      </c>
      <c r="W213" s="1552"/>
      <c r="X213" s="1273"/>
      <c r="Y213" s="1273"/>
      <c r="Z213" s="1273">
        <v>20</v>
      </c>
      <c r="AA213" s="1273"/>
      <c r="AB213" s="1273"/>
      <c r="AC213" s="1273"/>
      <c r="AD213" s="1273">
        <v>1</v>
      </c>
      <c r="AE213" s="1273"/>
      <c r="AF213" s="1273"/>
      <c r="AG213" s="1259"/>
    </row>
    <row r="214" spans="1:33" s="279" customFormat="1" ht="27.95" customHeight="1">
      <c r="A214" s="1875" t="s">
        <v>180</v>
      </c>
      <c r="B214" s="1276" t="s">
        <v>181</v>
      </c>
      <c r="C214" s="1276" t="s">
        <v>593</v>
      </c>
      <c r="D214" s="1276"/>
      <c r="E214" s="1972" t="s">
        <v>596</v>
      </c>
      <c r="F214" s="1897" t="s">
        <v>597</v>
      </c>
      <c r="G214" s="1273">
        <v>158</v>
      </c>
      <c r="H214" s="720" t="s">
        <v>205</v>
      </c>
      <c r="I214" s="720" t="s">
        <v>186</v>
      </c>
      <c r="J214" s="1269" t="s">
        <v>187</v>
      </c>
      <c r="K214" s="997">
        <v>75000</v>
      </c>
      <c r="L214" s="997">
        <v>75000</v>
      </c>
      <c r="M214" s="1967"/>
      <c r="N214" s="1275">
        <f t="shared" ref="N214:N237" si="17">K214-M214</f>
        <v>75000</v>
      </c>
      <c r="O214" s="1233"/>
      <c r="P214" s="1233"/>
      <c r="Q214" s="1233"/>
      <c r="R214" s="1233"/>
      <c r="S214" s="1233"/>
      <c r="T214" s="1233"/>
      <c r="U214" s="985"/>
      <c r="V214" s="1211">
        <v>10</v>
      </c>
      <c r="W214" s="1552"/>
      <c r="X214" s="1273"/>
      <c r="Y214" s="1273"/>
      <c r="Z214" s="1273">
        <v>20</v>
      </c>
      <c r="AA214" s="1273"/>
      <c r="AB214" s="1273"/>
      <c r="AC214" s="1273"/>
      <c r="AD214" s="1273">
        <v>1</v>
      </c>
      <c r="AE214" s="1273"/>
      <c r="AF214" s="1273"/>
      <c r="AG214" s="1259"/>
    </row>
    <row r="215" spans="1:33" s="279" customFormat="1" ht="65.25" customHeight="1">
      <c r="A215" s="1875" t="s">
        <v>180</v>
      </c>
      <c r="B215" s="1276" t="s">
        <v>181</v>
      </c>
      <c r="C215" s="1276" t="s">
        <v>593</v>
      </c>
      <c r="D215" s="1276"/>
      <c r="E215" s="1972" t="s">
        <v>598</v>
      </c>
      <c r="F215" s="1897" t="s">
        <v>599</v>
      </c>
      <c r="G215" s="1273">
        <v>23</v>
      </c>
      <c r="H215" s="720" t="s">
        <v>205</v>
      </c>
      <c r="I215" s="720" t="s">
        <v>186</v>
      </c>
      <c r="J215" s="1269" t="s">
        <v>187</v>
      </c>
      <c r="K215" s="997">
        <v>16800</v>
      </c>
      <c r="L215" s="997"/>
      <c r="M215" s="1967"/>
      <c r="N215" s="1275">
        <f t="shared" si="17"/>
        <v>16800</v>
      </c>
      <c r="O215" s="1233"/>
      <c r="P215" s="1233"/>
      <c r="Q215" s="1233"/>
      <c r="R215" s="1233"/>
      <c r="S215" s="1233"/>
      <c r="T215" s="1233"/>
      <c r="U215" s="985"/>
      <c r="V215" s="1211">
        <v>2.4</v>
      </c>
      <c r="W215" s="1552"/>
      <c r="X215" s="1273"/>
      <c r="Y215" s="1273"/>
      <c r="Z215" s="1273"/>
      <c r="AA215" s="1273"/>
      <c r="AB215" s="1273"/>
      <c r="AC215" s="1273"/>
      <c r="AD215" s="1273"/>
      <c r="AE215" s="1273"/>
      <c r="AF215" s="1273">
        <v>1</v>
      </c>
      <c r="AG215" s="1259"/>
    </row>
    <row r="216" spans="1:33" s="279" customFormat="1" ht="27.95" customHeight="1">
      <c r="A216" s="1875" t="s">
        <v>180</v>
      </c>
      <c r="B216" s="1276" t="s">
        <v>181</v>
      </c>
      <c r="C216" s="1276" t="s">
        <v>593</v>
      </c>
      <c r="D216" s="1276"/>
      <c r="E216" s="1972" t="s">
        <v>600</v>
      </c>
      <c r="F216" s="1897" t="s">
        <v>601</v>
      </c>
      <c r="G216" s="1273">
        <v>61</v>
      </c>
      <c r="H216" s="720" t="s">
        <v>205</v>
      </c>
      <c r="I216" s="720" t="s">
        <v>186</v>
      </c>
      <c r="J216" s="1269" t="s">
        <v>187</v>
      </c>
      <c r="K216" s="997">
        <v>7000</v>
      </c>
      <c r="L216" s="997">
        <v>7000</v>
      </c>
      <c r="M216" s="1967"/>
      <c r="N216" s="1275">
        <f t="shared" si="17"/>
        <v>7000</v>
      </c>
      <c r="O216" s="1233"/>
      <c r="P216" s="1233"/>
      <c r="Q216" s="1233"/>
      <c r="R216" s="1233"/>
      <c r="S216" s="1233"/>
      <c r="T216" s="1233"/>
      <c r="U216" s="985"/>
      <c r="V216" s="1211">
        <v>1</v>
      </c>
      <c r="W216" s="1552"/>
      <c r="X216" s="1273"/>
      <c r="Y216" s="1273"/>
      <c r="Z216" s="1273">
        <v>20</v>
      </c>
      <c r="AA216" s="1273"/>
      <c r="AB216" s="1273"/>
      <c r="AC216" s="1273"/>
      <c r="AD216" s="1273">
        <v>1</v>
      </c>
      <c r="AE216" s="1273"/>
      <c r="AF216" s="1273"/>
      <c r="AG216" s="1259"/>
    </row>
    <row r="217" spans="1:33" s="279" customFormat="1" ht="27.95" customHeight="1">
      <c r="A217" s="1875" t="s">
        <v>180</v>
      </c>
      <c r="B217" s="1276" t="s">
        <v>181</v>
      </c>
      <c r="C217" s="1276" t="s">
        <v>593</v>
      </c>
      <c r="D217" s="1276"/>
      <c r="E217" s="1972" t="s">
        <v>602</v>
      </c>
      <c r="F217" s="1897" t="s">
        <v>603</v>
      </c>
      <c r="G217" s="1273">
        <v>61</v>
      </c>
      <c r="H217" s="720" t="s">
        <v>205</v>
      </c>
      <c r="I217" s="720" t="s">
        <v>186</v>
      </c>
      <c r="J217" s="1269" t="s">
        <v>187</v>
      </c>
      <c r="K217" s="997">
        <v>7000</v>
      </c>
      <c r="L217" s="1265">
        <v>7000</v>
      </c>
      <c r="M217" s="1967"/>
      <c r="N217" s="1275">
        <f t="shared" si="17"/>
        <v>7000</v>
      </c>
      <c r="O217" s="1233"/>
      <c r="P217" s="1233"/>
      <c r="Q217" s="1233"/>
      <c r="R217" s="1233"/>
      <c r="S217" s="1233"/>
      <c r="T217" s="1233"/>
      <c r="U217" s="985"/>
      <c r="V217" s="1211">
        <v>1</v>
      </c>
      <c r="W217" s="1552"/>
      <c r="X217" s="1273"/>
      <c r="Y217" s="1273"/>
      <c r="Z217" s="1273">
        <v>20</v>
      </c>
      <c r="AA217" s="1273"/>
      <c r="AB217" s="1273"/>
      <c r="AC217" s="1273"/>
      <c r="AD217" s="1273">
        <v>1</v>
      </c>
      <c r="AE217" s="1273"/>
      <c r="AF217" s="1273"/>
      <c r="AG217" s="1259"/>
    </row>
    <row r="218" spans="1:33" s="279" customFormat="1" ht="27.95" customHeight="1">
      <c r="A218" s="1875" t="s">
        <v>180</v>
      </c>
      <c r="B218" s="1276" t="s">
        <v>181</v>
      </c>
      <c r="C218" s="1276" t="s">
        <v>593</v>
      </c>
      <c r="D218" s="1276"/>
      <c r="E218" s="1972" t="s">
        <v>604</v>
      </c>
      <c r="F218" s="1897" t="s">
        <v>605</v>
      </c>
      <c r="G218" s="1273">
        <v>663</v>
      </c>
      <c r="H218" s="720" t="s">
        <v>205</v>
      </c>
      <c r="I218" s="720" t="s">
        <v>186</v>
      </c>
      <c r="J218" s="1269" t="s">
        <v>187</v>
      </c>
      <c r="K218" s="997">
        <v>77000</v>
      </c>
      <c r="L218" s="1265"/>
      <c r="M218" s="1967"/>
      <c r="N218" s="1275">
        <f t="shared" si="17"/>
        <v>77000</v>
      </c>
      <c r="O218" s="1233"/>
      <c r="P218" s="1233"/>
      <c r="Q218" s="1233"/>
      <c r="R218" s="1233"/>
      <c r="S218" s="1233"/>
      <c r="T218" s="1233"/>
      <c r="U218" s="985"/>
      <c r="V218" s="1211">
        <v>11</v>
      </c>
      <c r="W218" s="1552"/>
      <c r="X218" s="1273"/>
      <c r="Y218" s="1273"/>
      <c r="Z218" s="1273"/>
      <c r="AA218" s="1273"/>
      <c r="AB218" s="1273"/>
      <c r="AC218" s="1273"/>
      <c r="AD218" s="1273"/>
      <c r="AE218" s="1273"/>
      <c r="AF218" s="1273">
        <v>1</v>
      </c>
      <c r="AG218" s="1259"/>
    </row>
    <row r="219" spans="1:33" s="279" customFormat="1" ht="27.95" customHeight="1">
      <c r="A219" s="1875" t="s">
        <v>180</v>
      </c>
      <c r="B219" s="1276" t="s">
        <v>181</v>
      </c>
      <c r="C219" s="1276" t="s">
        <v>593</v>
      </c>
      <c r="D219" s="1276"/>
      <c r="E219" s="1972" t="s">
        <v>606</v>
      </c>
      <c r="F219" s="1897" t="s">
        <v>607</v>
      </c>
      <c r="G219" s="1273">
        <v>98</v>
      </c>
      <c r="H219" s="720" t="s">
        <v>205</v>
      </c>
      <c r="I219" s="720" t="s">
        <v>186</v>
      </c>
      <c r="J219" s="1269" t="s">
        <v>187</v>
      </c>
      <c r="K219" s="997">
        <v>45500</v>
      </c>
      <c r="L219" s="997">
        <v>45500</v>
      </c>
      <c r="M219" s="1967"/>
      <c r="N219" s="1275">
        <f t="shared" si="17"/>
        <v>45500</v>
      </c>
      <c r="O219" s="1233"/>
      <c r="P219" s="1233"/>
      <c r="Q219" s="1233"/>
      <c r="R219" s="1233"/>
      <c r="S219" s="1233"/>
      <c r="T219" s="1233"/>
      <c r="U219" s="985"/>
      <c r="V219" s="1211">
        <v>6.5</v>
      </c>
      <c r="W219" s="1552"/>
      <c r="X219" s="1273"/>
      <c r="Y219" s="1273"/>
      <c r="Z219" s="1273">
        <v>25</v>
      </c>
      <c r="AA219" s="1273"/>
      <c r="AB219" s="1273"/>
      <c r="AC219" s="1273"/>
      <c r="AD219" s="1273">
        <v>1</v>
      </c>
      <c r="AE219" s="1273"/>
      <c r="AF219" s="1273"/>
      <c r="AG219" s="1259"/>
    </row>
    <row r="220" spans="1:33" s="279" customFormat="1" ht="27.95" customHeight="1">
      <c r="A220" s="1875" t="s">
        <v>180</v>
      </c>
      <c r="B220" s="1276" t="s">
        <v>181</v>
      </c>
      <c r="C220" s="1276" t="s">
        <v>593</v>
      </c>
      <c r="D220" s="1276"/>
      <c r="E220" s="1972" t="s">
        <v>608</v>
      </c>
      <c r="F220" s="1897" t="s">
        <v>609</v>
      </c>
      <c r="G220" s="1273">
        <v>374</v>
      </c>
      <c r="H220" s="720" t="s">
        <v>205</v>
      </c>
      <c r="I220" s="720" t="s">
        <v>186</v>
      </c>
      <c r="J220" s="1269" t="s">
        <v>187</v>
      </c>
      <c r="K220" s="997">
        <v>10500</v>
      </c>
      <c r="L220" s="997">
        <v>10500</v>
      </c>
      <c r="M220" s="1967"/>
      <c r="N220" s="1275">
        <f t="shared" si="17"/>
        <v>10500</v>
      </c>
      <c r="O220" s="1233"/>
      <c r="P220" s="1233"/>
      <c r="Q220" s="1233"/>
      <c r="R220" s="1233"/>
      <c r="S220" s="1233"/>
      <c r="T220" s="1233"/>
      <c r="U220" s="985"/>
      <c r="V220" s="1211">
        <v>1.5</v>
      </c>
      <c r="W220" s="1552"/>
      <c r="X220" s="1273"/>
      <c r="Y220" s="1273"/>
      <c r="Z220" s="1273">
        <v>10</v>
      </c>
      <c r="AA220" s="1273"/>
      <c r="AB220" s="1273"/>
      <c r="AC220" s="1273"/>
      <c r="AD220" s="1273">
        <v>1</v>
      </c>
      <c r="AE220" s="1273"/>
      <c r="AF220" s="1273"/>
      <c r="AG220" s="1259"/>
    </row>
    <row r="221" spans="1:33" s="279" customFormat="1" ht="27.95" customHeight="1">
      <c r="A221" s="1875" t="s">
        <v>180</v>
      </c>
      <c r="B221" s="1276" t="s">
        <v>181</v>
      </c>
      <c r="C221" s="1276" t="s">
        <v>593</v>
      </c>
      <c r="D221" s="1276"/>
      <c r="E221" s="1972" t="s">
        <v>610</v>
      </c>
      <c r="F221" s="1897" t="s">
        <v>611</v>
      </c>
      <c r="G221" s="1273">
        <v>340</v>
      </c>
      <c r="H221" s="720" t="s">
        <v>205</v>
      </c>
      <c r="I221" s="720" t="s">
        <v>186</v>
      </c>
      <c r="J221" s="1269" t="s">
        <v>187</v>
      </c>
      <c r="K221" s="997">
        <v>68600</v>
      </c>
      <c r="L221" s="997">
        <v>68600</v>
      </c>
      <c r="M221" s="1967"/>
      <c r="N221" s="1275">
        <f t="shared" si="17"/>
        <v>68600</v>
      </c>
      <c r="O221" s="1233"/>
      <c r="P221" s="1233"/>
      <c r="Q221" s="1233"/>
      <c r="R221" s="1233"/>
      <c r="S221" s="1233"/>
      <c r="T221" s="1233"/>
      <c r="U221" s="985"/>
      <c r="V221" s="1211">
        <v>9.8000000000000007</v>
      </c>
      <c r="W221" s="1552"/>
      <c r="X221" s="1273"/>
      <c r="Y221" s="1273"/>
      <c r="Z221" s="1273">
        <v>20</v>
      </c>
      <c r="AA221" s="1273"/>
      <c r="AB221" s="1273"/>
      <c r="AC221" s="1273"/>
      <c r="AD221" s="1273">
        <v>1</v>
      </c>
      <c r="AE221" s="1273"/>
      <c r="AF221" s="1273"/>
      <c r="AG221" s="1259"/>
    </row>
    <row r="222" spans="1:33" s="279" customFormat="1" ht="27.95" customHeight="1">
      <c r="A222" s="1875" t="s">
        <v>180</v>
      </c>
      <c r="B222" s="1276" t="s">
        <v>181</v>
      </c>
      <c r="C222" s="1276" t="s">
        <v>593</v>
      </c>
      <c r="D222" s="1276"/>
      <c r="E222" s="1972" t="s">
        <v>612</v>
      </c>
      <c r="F222" s="1897" t="s">
        <v>613</v>
      </c>
      <c r="G222" s="1273">
        <v>81</v>
      </c>
      <c r="H222" s="720" t="s">
        <v>205</v>
      </c>
      <c r="I222" s="720" t="s">
        <v>186</v>
      </c>
      <c r="J222" s="1269" t="s">
        <v>187</v>
      </c>
      <c r="K222" s="997">
        <v>14000</v>
      </c>
      <c r="L222" s="1265"/>
      <c r="M222" s="1967"/>
      <c r="N222" s="1275">
        <f t="shared" si="17"/>
        <v>14000</v>
      </c>
      <c r="O222" s="1233"/>
      <c r="P222" s="1233"/>
      <c r="Q222" s="1233"/>
      <c r="R222" s="1233"/>
      <c r="S222" s="1233"/>
      <c r="T222" s="1233"/>
      <c r="U222" s="985"/>
      <c r="V222" s="1211">
        <v>2</v>
      </c>
      <c r="W222" s="1552"/>
      <c r="X222" s="1273"/>
      <c r="Y222" s="1273"/>
      <c r="Z222" s="1273"/>
      <c r="AA222" s="1273"/>
      <c r="AB222" s="1273"/>
      <c r="AC222" s="1273"/>
      <c r="AD222" s="1273"/>
      <c r="AE222" s="1273"/>
      <c r="AF222" s="1273">
        <v>1</v>
      </c>
      <c r="AG222" s="1259"/>
    </row>
    <row r="223" spans="1:33" s="279" customFormat="1" ht="27.95" customHeight="1">
      <c r="A223" s="1875" t="s">
        <v>180</v>
      </c>
      <c r="B223" s="1276" t="s">
        <v>181</v>
      </c>
      <c r="C223" s="1276" t="s">
        <v>593</v>
      </c>
      <c r="D223" s="1276"/>
      <c r="E223" s="1972" t="s">
        <v>614</v>
      </c>
      <c r="F223" s="1897" t="s">
        <v>615</v>
      </c>
      <c r="G223" s="1273">
        <v>1140</v>
      </c>
      <c r="H223" s="720" t="s">
        <v>205</v>
      </c>
      <c r="I223" s="720" t="s">
        <v>186</v>
      </c>
      <c r="J223" s="1269" t="s">
        <v>187</v>
      </c>
      <c r="K223" s="997">
        <v>28000</v>
      </c>
      <c r="L223" s="1265"/>
      <c r="M223" s="1967"/>
      <c r="N223" s="1275">
        <f t="shared" si="17"/>
        <v>28000</v>
      </c>
      <c r="O223" s="1233"/>
      <c r="P223" s="1233"/>
      <c r="Q223" s="1233"/>
      <c r="R223" s="1233"/>
      <c r="S223" s="1233"/>
      <c r="T223" s="1233"/>
      <c r="U223" s="985"/>
      <c r="V223" s="1211">
        <v>4</v>
      </c>
      <c r="W223" s="1552"/>
      <c r="X223" s="1273"/>
      <c r="Y223" s="1273"/>
      <c r="Z223" s="1273"/>
      <c r="AA223" s="1273"/>
      <c r="AB223" s="1273"/>
      <c r="AC223" s="1273"/>
      <c r="AD223" s="1273"/>
      <c r="AE223" s="1273"/>
      <c r="AF223" s="1273">
        <v>1</v>
      </c>
      <c r="AG223" s="1259"/>
    </row>
    <row r="224" spans="1:33" s="279" customFormat="1" ht="27.95" customHeight="1">
      <c r="A224" s="1875" t="s">
        <v>180</v>
      </c>
      <c r="B224" s="1276" t="s">
        <v>181</v>
      </c>
      <c r="C224" s="1276" t="s">
        <v>593</v>
      </c>
      <c r="D224" s="1276"/>
      <c r="E224" s="1972" t="s">
        <v>616</v>
      </c>
      <c r="F224" s="1897" t="s">
        <v>617</v>
      </c>
      <c r="G224" s="1273">
        <v>231</v>
      </c>
      <c r="H224" s="720" t="s">
        <v>205</v>
      </c>
      <c r="I224" s="720" t="s">
        <v>186</v>
      </c>
      <c r="J224" s="1269" t="s">
        <v>187</v>
      </c>
      <c r="K224" s="997">
        <v>28000</v>
      </c>
      <c r="L224" s="997">
        <v>28000</v>
      </c>
      <c r="M224" s="1967"/>
      <c r="N224" s="1275">
        <f t="shared" si="17"/>
        <v>28000</v>
      </c>
      <c r="O224" s="1233"/>
      <c r="P224" s="1233"/>
      <c r="Q224" s="1233"/>
      <c r="R224" s="1233"/>
      <c r="S224" s="1233"/>
      <c r="T224" s="1233"/>
      <c r="U224" s="985"/>
      <c r="V224" s="1211">
        <v>4</v>
      </c>
      <c r="W224" s="1552"/>
      <c r="X224" s="1273"/>
      <c r="Y224" s="1273"/>
      <c r="Z224" s="1273">
        <v>10</v>
      </c>
      <c r="AA224" s="1273"/>
      <c r="AB224" s="1273"/>
      <c r="AC224" s="1273"/>
      <c r="AD224" s="1273">
        <v>1</v>
      </c>
      <c r="AE224" s="1273"/>
      <c r="AF224" s="1273"/>
      <c r="AG224" s="1259"/>
    </row>
    <row r="225" spans="1:33" s="279" customFormat="1" ht="27.95" customHeight="1">
      <c r="A225" s="1875" t="s">
        <v>180</v>
      </c>
      <c r="B225" s="1276" t="s">
        <v>181</v>
      </c>
      <c r="C225" s="1276" t="s">
        <v>593</v>
      </c>
      <c r="D225" s="1276"/>
      <c r="E225" s="1972" t="s">
        <v>618</v>
      </c>
      <c r="F225" s="1897" t="s">
        <v>619</v>
      </c>
      <c r="G225" s="1273">
        <v>37</v>
      </c>
      <c r="H225" s="720" t="s">
        <v>205</v>
      </c>
      <c r="I225" s="720" t="s">
        <v>186</v>
      </c>
      <c r="J225" s="1269" t="s">
        <v>187</v>
      </c>
      <c r="K225" s="997">
        <v>28000</v>
      </c>
      <c r="L225" s="1265"/>
      <c r="M225" s="1967"/>
      <c r="N225" s="1275">
        <f t="shared" si="17"/>
        <v>28000</v>
      </c>
      <c r="O225" s="1233"/>
      <c r="P225" s="1233"/>
      <c r="Q225" s="1233"/>
      <c r="R225" s="1233"/>
      <c r="S225" s="1233"/>
      <c r="T225" s="1233"/>
      <c r="U225" s="985"/>
      <c r="V225" s="1211">
        <v>4</v>
      </c>
      <c r="W225" s="1552"/>
      <c r="X225" s="1273"/>
      <c r="Y225" s="1273"/>
      <c r="Z225" s="1273"/>
      <c r="AA225" s="1273"/>
      <c r="AB225" s="1273"/>
      <c r="AC225" s="1273"/>
      <c r="AD225" s="1273"/>
      <c r="AE225" s="1273"/>
      <c r="AF225" s="1273">
        <v>1</v>
      </c>
      <c r="AG225" s="1259"/>
    </row>
    <row r="226" spans="1:33" s="279" customFormat="1" ht="27.95" customHeight="1">
      <c r="A226" s="1875" t="s">
        <v>180</v>
      </c>
      <c r="B226" s="1276" t="s">
        <v>181</v>
      </c>
      <c r="C226" s="1276" t="s">
        <v>593</v>
      </c>
      <c r="D226" s="1276"/>
      <c r="E226" s="1972" t="s">
        <v>620</v>
      </c>
      <c r="F226" s="1897" t="s">
        <v>621</v>
      </c>
      <c r="G226" s="1273">
        <v>94</v>
      </c>
      <c r="H226" s="720" t="s">
        <v>205</v>
      </c>
      <c r="I226" s="720" t="s">
        <v>186</v>
      </c>
      <c r="J226" s="1269" t="s">
        <v>187</v>
      </c>
      <c r="K226" s="997">
        <v>54000</v>
      </c>
      <c r="L226" s="997">
        <v>54000</v>
      </c>
      <c r="M226" s="1967"/>
      <c r="N226" s="1275">
        <f t="shared" si="17"/>
        <v>54000</v>
      </c>
      <c r="O226" s="1233"/>
      <c r="P226" s="1233"/>
      <c r="Q226" s="1233"/>
      <c r="R226" s="1233"/>
      <c r="S226" s="1233"/>
      <c r="T226" s="1233"/>
      <c r="U226" s="985"/>
      <c r="V226" s="1211">
        <v>7.7</v>
      </c>
      <c r="W226" s="1552"/>
      <c r="X226" s="1273"/>
      <c r="Y226" s="1273"/>
      <c r="Z226" s="1273">
        <v>10</v>
      </c>
      <c r="AA226" s="1273"/>
      <c r="AB226" s="1273"/>
      <c r="AC226" s="1273"/>
      <c r="AD226" s="1273">
        <v>1</v>
      </c>
      <c r="AE226" s="1273"/>
      <c r="AF226" s="1273"/>
      <c r="AG226" s="1259"/>
    </row>
    <row r="227" spans="1:33" s="279" customFormat="1" ht="27.95" customHeight="1">
      <c r="A227" s="1875" t="s">
        <v>180</v>
      </c>
      <c r="B227" s="1276" t="s">
        <v>181</v>
      </c>
      <c r="C227" s="1276" t="s">
        <v>593</v>
      </c>
      <c r="D227" s="1276"/>
      <c r="E227" s="1972" t="s">
        <v>622</v>
      </c>
      <c r="F227" s="1897" t="s">
        <v>623</v>
      </c>
      <c r="G227" s="1273">
        <v>100</v>
      </c>
      <c r="H227" s="720" t="s">
        <v>205</v>
      </c>
      <c r="I227" s="720" t="s">
        <v>186</v>
      </c>
      <c r="J227" s="1269" t="s">
        <v>187</v>
      </c>
      <c r="K227" s="997">
        <v>11000</v>
      </c>
      <c r="L227" s="997">
        <v>11000</v>
      </c>
      <c r="M227" s="1967"/>
      <c r="N227" s="1275">
        <f t="shared" si="17"/>
        <v>11000</v>
      </c>
      <c r="O227" s="1233"/>
      <c r="P227" s="1233"/>
      <c r="Q227" s="1233"/>
      <c r="R227" s="1233"/>
      <c r="S227" s="1233"/>
      <c r="T227" s="1233"/>
      <c r="U227" s="985"/>
      <c r="V227" s="1211">
        <v>1.5</v>
      </c>
      <c r="W227" s="1552"/>
      <c r="X227" s="1273"/>
      <c r="Y227" s="1273"/>
      <c r="Z227" s="1273">
        <v>10</v>
      </c>
      <c r="AA227" s="1273"/>
      <c r="AB227" s="1273"/>
      <c r="AC227" s="1273"/>
      <c r="AD227" s="1273">
        <v>1</v>
      </c>
      <c r="AE227" s="1273"/>
      <c r="AF227" s="1273"/>
      <c r="AG227" s="1259"/>
    </row>
    <row r="228" spans="1:33" s="279" customFormat="1" ht="27.95" customHeight="1">
      <c r="A228" s="1875" t="s">
        <v>180</v>
      </c>
      <c r="B228" s="1276" t="s">
        <v>181</v>
      </c>
      <c r="C228" s="1276" t="s">
        <v>593</v>
      </c>
      <c r="D228" s="1276"/>
      <c r="E228" s="1972" t="s">
        <v>624</v>
      </c>
      <c r="F228" s="1897" t="s">
        <v>625</v>
      </c>
      <c r="G228" s="1273">
        <v>107</v>
      </c>
      <c r="H228" s="720" t="s">
        <v>205</v>
      </c>
      <c r="I228" s="720" t="s">
        <v>186</v>
      </c>
      <c r="J228" s="1269" t="s">
        <v>187</v>
      </c>
      <c r="K228" s="997">
        <v>12000</v>
      </c>
      <c r="L228" s="997">
        <v>12000</v>
      </c>
      <c r="M228" s="1967"/>
      <c r="N228" s="1275">
        <f t="shared" si="17"/>
        <v>12000</v>
      </c>
      <c r="O228" s="1233"/>
      <c r="P228" s="1233"/>
      <c r="Q228" s="1233"/>
      <c r="R228" s="1233"/>
      <c r="S228" s="1233"/>
      <c r="T228" s="1233"/>
      <c r="U228" s="985"/>
      <c r="V228" s="1211">
        <v>1.7</v>
      </c>
      <c r="W228" s="1552"/>
      <c r="X228" s="1273"/>
      <c r="Y228" s="1273"/>
      <c r="Z228" s="1273">
        <v>25</v>
      </c>
      <c r="AA228" s="1273"/>
      <c r="AB228" s="1273"/>
      <c r="AC228" s="1273"/>
      <c r="AD228" s="1273">
        <v>1</v>
      </c>
      <c r="AE228" s="1273"/>
      <c r="AF228" s="1273"/>
      <c r="AG228" s="1259"/>
    </row>
    <row r="229" spans="1:33" s="279" customFormat="1" ht="27.95" customHeight="1">
      <c r="A229" s="1875" t="s">
        <v>180</v>
      </c>
      <c r="B229" s="1276" t="s">
        <v>181</v>
      </c>
      <c r="C229" s="1276" t="s">
        <v>593</v>
      </c>
      <c r="D229" s="1276"/>
      <c r="E229" s="1972" t="s">
        <v>626</v>
      </c>
      <c r="F229" s="1897" t="s">
        <v>627</v>
      </c>
      <c r="G229" s="1273">
        <v>207</v>
      </c>
      <c r="H229" s="720" t="s">
        <v>205</v>
      </c>
      <c r="I229" s="720" t="s">
        <v>186</v>
      </c>
      <c r="J229" s="1269" t="s">
        <v>187</v>
      </c>
      <c r="K229" s="997">
        <v>7000</v>
      </c>
      <c r="L229" s="1265"/>
      <c r="M229" s="1967"/>
      <c r="N229" s="1275">
        <f t="shared" si="17"/>
        <v>7000</v>
      </c>
      <c r="O229" s="1233"/>
      <c r="P229" s="1233"/>
      <c r="Q229" s="1233"/>
      <c r="R229" s="1233"/>
      <c r="S229" s="1233"/>
      <c r="T229" s="1233"/>
      <c r="U229" s="985"/>
      <c r="V229" s="1211">
        <v>1</v>
      </c>
      <c r="W229" s="1552"/>
      <c r="X229" s="1273"/>
      <c r="Y229" s="1273"/>
      <c r="Z229" s="1273"/>
      <c r="AA229" s="1273"/>
      <c r="AB229" s="1273"/>
      <c r="AC229" s="1273"/>
      <c r="AD229" s="1273"/>
      <c r="AE229" s="1273"/>
      <c r="AF229" s="1273">
        <v>1</v>
      </c>
      <c r="AG229" s="1259"/>
    </row>
    <row r="230" spans="1:33" s="279" customFormat="1" ht="27.95" customHeight="1">
      <c r="A230" s="1875" t="s">
        <v>180</v>
      </c>
      <c r="B230" s="1276" t="s">
        <v>181</v>
      </c>
      <c r="C230" s="1276" t="s">
        <v>593</v>
      </c>
      <c r="D230" s="1276"/>
      <c r="E230" s="1972" t="s">
        <v>628</v>
      </c>
      <c r="F230" s="1897" t="s">
        <v>629</v>
      </c>
      <c r="G230" s="1273">
        <v>40</v>
      </c>
      <c r="H230" s="720" t="s">
        <v>205</v>
      </c>
      <c r="I230" s="720" t="s">
        <v>186</v>
      </c>
      <c r="J230" s="1269" t="s">
        <v>187</v>
      </c>
      <c r="K230" s="997">
        <v>42000</v>
      </c>
      <c r="L230" s="1265"/>
      <c r="M230" s="1967"/>
      <c r="N230" s="1275">
        <f t="shared" si="17"/>
        <v>42000</v>
      </c>
      <c r="O230" s="1233"/>
      <c r="P230" s="1233"/>
      <c r="Q230" s="1233"/>
      <c r="R230" s="1233"/>
      <c r="S230" s="1233"/>
      <c r="T230" s="1233"/>
      <c r="U230" s="985"/>
      <c r="V230" s="1211">
        <v>6</v>
      </c>
      <c r="W230" s="1552"/>
      <c r="X230" s="1273"/>
      <c r="Y230" s="1273"/>
      <c r="Z230" s="1273"/>
      <c r="AA230" s="1273"/>
      <c r="AB230" s="1273"/>
      <c r="AC230" s="1273"/>
      <c r="AD230" s="1273"/>
      <c r="AE230" s="1273"/>
      <c r="AF230" s="1273">
        <v>1</v>
      </c>
      <c r="AG230" s="1259"/>
    </row>
    <row r="231" spans="1:33" s="279" customFormat="1" ht="27.95" customHeight="1">
      <c r="A231" s="1875" t="s">
        <v>180</v>
      </c>
      <c r="B231" s="1276" t="s">
        <v>181</v>
      </c>
      <c r="C231" s="1276" t="s">
        <v>593</v>
      </c>
      <c r="D231" s="1276"/>
      <c r="E231" s="1972" t="s">
        <v>630</v>
      </c>
      <c r="F231" s="1897" t="s">
        <v>631</v>
      </c>
      <c r="G231" s="1273">
        <v>93</v>
      </c>
      <c r="H231" s="720" t="s">
        <v>205</v>
      </c>
      <c r="I231" s="720" t="s">
        <v>186</v>
      </c>
      <c r="J231" s="1269" t="s">
        <v>187</v>
      </c>
      <c r="K231" s="997">
        <v>40000</v>
      </c>
      <c r="L231" s="997">
        <v>40000</v>
      </c>
      <c r="M231" s="1967"/>
      <c r="N231" s="1275">
        <f t="shared" si="17"/>
        <v>40000</v>
      </c>
      <c r="O231" s="1233"/>
      <c r="P231" s="1233"/>
      <c r="Q231" s="1233"/>
      <c r="R231" s="1233"/>
      <c r="S231" s="1233"/>
      <c r="T231" s="1233"/>
      <c r="U231" s="985"/>
      <c r="V231" s="1211">
        <v>5.7</v>
      </c>
      <c r="W231" s="1552"/>
      <c r="X231" s="1273"/>
      <c r="Y231" s="1273"/>
      <c r="Z231" s="1273">
        <v>20</v>
      </c>
      <c r="AA231" s="1273"/>
      <c r="AB231" s="1273"/>
      <c r="AC231" s="1273"/>
      <c r="AD231" s="1273">
        <v>1</v>
      </c>
      <c r="AE231" s="1273"/>
      <c r="AF231" s="1273"/>
      <c r="AG231" s="1259"/>
    </row>
    <row r="232" spans="1:33" s="279" customFormat="1" ht="33.950000000000003" customHeight="1">
      <c r="A232" s="1875" t="s">
        <v>180</v>
      </c>
      <c r="B232" s="1276" t="s">
        <v>181</v>
      </c>
      <c r="C232" s="1276" t="s">
        <v>593</v>
      </c>
      <c r="D232" s="1276"/>
      <c r="E232" s="1972" t="s">
        <v>632</v>
      </c>
      <c r="F232" s="1897" t="s">
        <v>633</v>
      </c>
      <c r="G232" s="1273">
        <v>11</v>
      </c>
      <c r="H232" s="1888" t="s">
        <v>192</v>
      </c>
      <c r="I232" s="720" t="s">
        <v>193</v>
      </c>
      <c r="J232" s="1269" t="s">
        <v>187</v>
      </c>
      <c r="K232" s="997">
        <v>80000</v>
      </c>
      <c r="L232" s="997">
        <v>80000</v>
      </c>
      <c r="M232" s="1988">
        <v>74000</v>
      </c>
      <c r="N232" s="1275">
        <f t="shared" si="17"/>
        <v>6000</v>
      </c>
      <c r="O232" s="1233"/>
      <c r="P232" s="1233"/>
      <c r="Q232" s="1233"/>
      <c r="R232" s="1211">
        <v>8</v>
      </c>
      <c r="S232" s="1233"/>
      <c r="T232" s="1233"/>
      <c r="U232" s="985"/>
      <c r="V232" s="1233"/>
      <c r="W232" s="1552"/>
      <c r="X232" s="1273"/>
      <c r="Y232" s="1273"/>
      <c r="Z232" s="1273">
        <v>100</v>
      </c>
      <c r="AA232" s="1273">
        <v>90</v>
      </c>
      <c r="AB232" s="1273">
        <v>1</v>
      </c>
      <c r="AC232" s="1273"/>
      <c r="AD232" s="1273"/>
      <c r="AE232" s="1273"/>
      <c r="AF232" s="1273"/>
      <c r="AG232" s="1259"/>
    </row>
    <row r="233" spans="1:33" s="279" customFormat="1" ht="33.950000000000003" customHeight="1">
      <c r="A233" s="1875" t="s">
        <v>180</v>
      </c>
      <c r="B233" s="1276" t="s">
        <v>181</v>
      </c>
      <c r="C233" s="1276" t="s">
        <v>593</v>
      </c>
      <c r="D233" s="1276"/>
      <c r="E233" s="1972" t="s">
        <v>634</v>
      </c>
      <c r="F233" s="1897" t="s">
        <v>635</v>
      </c>
      <c r="G233" s="1273">
        <v>43</v>
      </c>
      <c r="H233" s="1888" t="s">
        <v>192</v>
      </c>
      <c r="I233" s="720" t="s">
        <v>193</v>
      </c>
      <c r="J233" s="1269" t="s">
        <v>187</v>
      </c>
      <c r="K233" s="997">
        <v>60000</v>
      </c>
      <c r="L233" s="962"/>
      <c r="M233" s="1988"/>
      <c r="N233" s="1275">
        <f t="shared" si="17"/>
        <v>60000</v>
      </c>
      <c r="O233" s="1233"/>
      <c r="P233" s="1233"/>
      <c r="Q233" s="1233"/>
      <c r="R233" s="1211">
        <v>5</v>
      </c>
      <c r="S233" s="1233"/>
      <c r="T233" s="1233"/>
      <c r="U233" s="985"/>
      <c r="V233" s="1233"/>
      <c r="W233" s="1552"/>
      <c r="X233" s="1273"/>
      <c r="Y233" s="1273"/>
      <c r="Z233" s="1273"/>
      <c r="AA233" s="1273"/>
      <c r="AB233" s="1273"/>
      <c r="AC233" s="1273"/>
      <c r="AD233" s="1273"/>
      <c r="AE233" s="1273"/>
      <c r="AF233" s="1273">
        <v>1</v>
      </c>
      <c r="AG233" s="1259"/>
    </row>
    <row r="234" spans="1:33" s="279" customFormat="1" ht="33.950000000000003" customHeight="1">
      <c r="A234" s="1875" t="s">
        <v>180</v>
      </c>
      <c r="B234" s="1276" t="s">
        <v>181</v>
      </c>
      <c r="C234" s="1276" t="s">
        <v>593</v>
      </c>
      <c r="D234" s="1276"/>
      <c r="E234" s="1972" t="s">
        <v>636</v>
      </c>
      <c r="F234" s="1897" t="s">
        <v>637</v>
      </c>
      <c r="G234" s="1273">
        <v>46</v>
      </c>
      <c r="H234" s="1888" t="s">
        <v>192</v>
      </c>
      <c r="I234" s="720" t="s">
        <v>193</v>
      </c>
      <c r="J234" s="1269" t="s">
        <v>187</v>
      </c>
      <c r="K234" s="997">
        <v>80000</v>
      </c>
      <c r="L234" s="997">
        <v>80000</v>
      </c>
      <c r="M234" s="1988">
        <v>55350</v>
      </c>
      <c r="N234" s="1275">
        <f t="shared" si="17"/>
        <v>24650</v>
      </c>
      <c r="O234" s="1233"/>
      <c r="P234" s="1233"/>
      <c r="Q234" s="1233"/>
      <c r="R234" s="1211">
        <v>8</v>
      </c>
      <c r="S234" s="1233"/>
      <c r="T234" s="1233"/>
      <c r="U234" s="985"/>
      <c r="V234" s="1233"/>
      <c r="W234" s="1552"/>
      <c r="X234" s="1273"/>
      <c r="Y234" s="1273"/>
      <c r="Z234" s="1273">
        <v>95</v>
      </c>
      <c r="AA234" s="1273">
        <v>69</v>
      </c>
      <c r="AB234" s="1273"/>
      <c r="AC234" s="1273">
        <v>1</v>
      </c>
      <c r="AD234" s="1273"/>
      <c r="AE234" s="1273"/>
      <c r="AF234" s="1273"/>
      <c r="AG234" s="1259"/>
    </row>
    <row r="235" spans="1:33" s="279" customFormat="1" ht="33.950000000000003" customHeight="1">
      <c r="A235" s="1875" t="s">
        <v>180</v>
      </c>
      <c r="B235" s="1276" t="s">
        <v>181</v>
      </c>
      <c r="C235" s="1276" t="s">
        <v>593</v>
      </c>
      <c r="D235" s="1276"/>
      <c r="E235" s="1972" t="s">
        <v>638</v>
      </c>
      <c r="F235" s="1897" t="s">
        <v>639</v>
      </c>
      <c r="G235" s="1273">
        <v>44</v>
      </c>
      <c r="H235" s="1888" t="s">
        <v>192</v>
      </c>
      <c r="I235" s="720" t="s">
        <v>193</v>
      </c>
      <c r="J235" s="1269" t="s">
        <v>187</v>
      </c>
      <c r="K235" s="997">
        <v>50000</v>
      </c>
      <c r="L235" s="997">
        <v>50000</v>
      </c>
      <c r="M235" s="1988">
        <v>45000</v>
      </c>
      <c r="N235" s="1275">
        <f t="shared" si="17"/>
        <v>5000</v>
      </c>
      <c r="O235" s="1233"/>
      <c r="P235" s="1233"/>
      <c r="Q235" s="1233"/>
      <c r="R235" s="1211">
        <v>3</v>
      </c>
      <c r="S235" s="1233"/>
      <c r="T235" s="1233"/>
      <c r="U235" s="1233"/>
      <c r="V235" s="1233"/>
      <c r="W235" s="1552"/>
      <c r="X235" s="1273"/>
      <c r="Y235" s="1273"/>
      <c r="Z235" s="1273">
        <v>100</v>
      </c>
      <c r="AA235" s="1273">
        <v>90</v>
      </c>
      <c r="AB235" s="1273">
        <v>1</v>
      </c>
      <c r="AC235" s="1273"/>
      <c r="AD235" s="1273"/>
      <c r="AE235" s="1273"/>
      <c r="AF235" s="1273"/>
      <c r="AG235" s="1259"/>
    </row>
    <row r="236" spans="1:33" s="279" customFormat="1" ht="33.950000000000003" customHeight="1">
      <c r="A236" s="1875" t="s">
        <v>180</v>
      </c>
      <c r="B236" s="1276" t="s">
        <v>181</v>
      </c>
      <c r="C236" s="1276" t="s">
        <v>593</v>
      </c>
      <c r="D236" s="1276"/>
      <c r="E236" s="1972" t="s">
        <v>640</v>
      </c>
      <c r="F236" s="1897" t="s">
        <v>641</v>
      </c>
      <c r="G236" s="1273">
        <v>35</v>
      </c>
      <c r="H236" s="1888" t="s">
        <v>192</v>
      </c>
      <c r="I236" s="720" t="s">
        <v>193</v>
      </c>
      <c r="J236" s="1269" t="s">
        <v>187</v>
      </c>
      <c r="K236" s="997">
        <v>50000</v>
      </c>
      <c r="L236" s="997">
        <v>50000</v>
      </c>
      <c r="M236" s="1988">
        <v>49400</v>
      </c>
      <c r="N236" s="1275">
        <f t="shared" si="17"/>
        <v>600</v>
      </c>
      <c r="O236" s="1233"/>
      <c r="P236" s="1233"/>
      <c r="Q236" s="1233"/>
      <c r="R236" s="1211">
        <v>4</v>
      </c>
      <c r="S236" s="1233"/>
      <c r="T236" s="1233"/>
      <c r="U236" s="1233"/>
      <c r="V236" s="1233"/>
      <c r="W236" s="1552"/>
      <c r="X236" s="1273"/>
      <c r="Y236" s="1273"/>
      <c r="Z236" s="1273">
        <v>100</v>
      </c>
      <c r="AA236" s="1273">
        <v>99</v>
      </c>
      <c r="AB236" s="1273">
        <v>1</v>
      </c>
      <c r="AC236" s="1273"/>
      <c r="AD236" s="1273"/>
      <c r="AE236" s="1273"/>
      <c r="AF236" s="1273"/>
      <c r="AG236" s="1259"/>
    </row>
    <row r="237" spans="1:33" s="279" customFormat="1" ht="27.95" customHeight="1">
      <c r="A237" s="1875" t="s">
        <v>180</v>
      </c>
      <c r="B237" s="1276" t="s">
        <v>181</v>
      </c>
      <c r="C237" s="1276" t="s">
        <v>593</v>
      </c>
      <c r="D237" s="1276"/>
      <c r="E237" s="1859" t="s">
        <v>200</v>
      </c>
      <c r="F237" s="1859" t="s">
        <v>200</v>
      </c>
      <c r="G237" s="992"/>
      <c r="H237" s="1888" t="s">
        <v>192</v>
      </c>
      <c r="I237" s="986" t="s">
        <v>201</v>
      </c>
      <c r="J237" s="1269" t="s">
        <v>187</v>
      </c>
      <c r="K237" s="1969">
        <v>58743.25</v>
      </c>
      <c r="L237" s="1969">
        <v>58743.25</v>
      </c>
      <c r="M237" s="1988">
        <v>35000</v>
      </c>
      <c r="N237" s="1275">
        <f t="shared" si="17"/>
        <v>23743.25</v>
      </c>
      <c r="O237" s="1233"/>
      <c r="P237" s="1233"/>
      <c r="Q237" s="1233"/>
      <c r="R237" s="1290"/>
      <c r="S237" s="1233"/>
      <c r="T237" s="1233"/>
      <c r="U237" s="1233"/>
      <c r="V237" s="1233"/>
      <c r="W237" s="1552"/>
      <c r="X237" s="1273"/>
      <c r="Y237" s="1273"/>
      <c r="Z237" s="1273">
        <v>75</v>
      </c>
      <c r="AA237" s="1273">
        <v>60</v>
      </c>
      <c r="AB237" s="1273"/>
      <c r="AC237" s="1273">
        <v>1</v>
      </c>
      <c r="AD237" s="1273"/>
      <c r="AE237" s="1273"/>
      <c r="AF237" s="1273"/>
      <c r="AG237" s="1259" t="s">
        <v>588</v>
      </c>
    </row>
    <row r="238" spans="1:33" s="279" customFormat="1" ht="33.950000000000003" customHeight="1">
      <c r="A238" s="1875" t="s">
        <v>180</v>
      </c>
      <c r="B238" s="1680" t="s">
        <v>181</v>
      </c>
      <c r="C238" s="1680" t="s">
        <v>642</v>
      </c>
      <c r="D238" s="1814"/>
      <c r="E238" s="1877" t="s">
        <v>643</v>
      </c>
      <c r="F238" s="1859" t="s">
        <v>644</v>
      </c>
      <c r="G238" s="1938">
        <v>15</v>
      </c>
      <c r="H238" s="1888" t="s">
        <v>192</v>
      </c>
      <c r="I238" s="1952" t="s">
        <v>645</v>
      </c>
      <c r="J238" s="1269" t="s">
        <v>187</v>
      </c>
      <c r="K238" s="1969">
        <v>100000</v>
      </c>
      <c r="L238" s="1930"/>
      <c r="M238" s="1832"/>
      <c r="N238" s="1833">
        <f>K238-M238</f>
        <v>100000</v>
      </c>
      <c r="O238" s="1686"/>
      <c r="P238" s="1686"/>
      <c r="Q238" s="1686"/>
      <c r="R238" s="1686"/>
      <c r="S238" s="1686"/>
      <c r="T238" s="1687"/>
      <c r="U238" s="1686"/>
      <c r="V238" s="1686"/>
      <c r="W238" s="1687"/>
      <c r="X238" s="1688"/>
      <c r="Y238" s="1938">
        <v>1</v>
      </c>
      <c r="Z238" s="1667"/>
      <c r="AA238" s="1667"/>
      <c r="AB238" s="1683"/>
      <c r="AC238" s="1683"/>
      <c r="AD238" s="1683"/>
      <c r="AE238" s="1683">
        <v>1</v>
      </c>
      <c r="AF238" s="1683"/>
      <c r="AG238" s="1789"/>
    </row>
    <row r="239" spans="1:33" s="279" customFormat="1" ht="27.95" customHeight="1">
      <c r="A239" s="1875" t="s">
        <v>180</v>
      </c>
      <c r="B239" s="1680" t="s">
        <v>181</v>
      </c>
      <c r="C239" s="1680" t="s">
        <v>642</v>
      </c>
      <c r="D239" s="1814"/>
      <c r="E239" s="1859" t="s">
        <v>646</v>
      </c>
      <c r="F239" s="1859" t="s">
        <v>647</v>
      </c>
      <c r="G239" s="1938">
        <v>452</v>
      </c>
      <c r="H239" s="1952" t="s">
        <v>205</v>
      </c>
      <c r="I239" s="1888" t="s">
        <v>186</v>
      </c>
      <c r="J239" s="1269" t="s">
        <v>187</v>
      </c>
      <c r="K239" s="1969">
        <v>52244</v>
      </c>
      <c r="L239" s="1930">
        <v>28900</v>
      </c>
      <c r="M239" s="1832"/>
      <c r="N239" s="1833">
        <f t="shared" ref="N239:N252" si="18">K239-M239</f>
        <v>52244</v>
      </c>
      <c r="O239" s="1686"/>
      <c r="P239" s="1686"/>
      <c r="Q239" s="1686"/>
      <c r="R239" s="1686"/>
      <c r="S239" s="1686"/>
      <c r="T239" s="1687"/>
      <c r="U239" s="1686"/>
      <c r="V239" s="1933">
        <v>9.3000000000000007</v>
      </c>
      <c r="W239" s="1687"/>
      <c r="X239" s="1688"/>
      <c r="Y239" s="1664"/>
      <c r="Z239" s="1667"/>
      <c r="AA239" s="1667"/>
      <c r="AB239" s="1683"/>
      <c r="AC239" s="1683"/>
      <c r="AD239" s="1683">
        <v>1</v>
      </c>
      <c r="AE239" s="1683"/>
      <c r="AF239" s="1683"/>
      <c r="AG239" s="1789"/>
    </row>
    <row r="240" spans="1:33" s="279" customFormat="1" ht="27.95" customHeight="1">
      <c r="A240" s="1875" t="s">
        <v>180</v>
      </c>
      <c r="B240" s="1680" t="s">
        <v>181</v>
      </c>
      <c r="C240" s="1680" t="s">
        <v>642</v>
      </c>
      <c r="D240" s="1814"/>
      <c r="E240" s="1877" t="s">
        <v>648</v>
      </c>
      <c r="F240" s="1877" t="s">
        <v>649</v>
      </c>
      <c r="G240" s="1938">
        <v>125</v>
      </c>
      <c r="H240" s="1952" t="s">
        <v>205</v>
      </c>
      <c r="I240" s="1888" t="s">
        <v>186</v>
      </c>
      <c r="J240" s="1269" t="s">
        <v>187</v>
      </c>
      <c r="K240" s="1969">
        <v>41975.94</v>
      </c>
      <c r="L240" s="1930"/>
      <c r="M240" s="1832"/>
      <c r="N240" s="1833">
        <f t="shared" si="18"/>
        <v>41975.94</v>
      </c>
      <c r="O240" s="1686"/>
      <c r="P240" s="1686"/>
      <c r="Q240" s="1686"/>
      <c r="R240" s="1686"/>
      <c r="S240" s="1686"/>
      <c r="T240" s="1687"/>
      <c r="U240" s="1686"/>
      <c r="V240" s="1933">
        <v>7</v>
      </c>
      <c r="W240" s="1687"/>
      <c r="X240" s="1688"/>
      <c r="Y240" s="1664"/>
      <c r="Z240" s="1667"/>
      <c r="AA240" s="1667"/>
      <c r="AB240" s="1683"/>
      <c r="AC240" s="1683"/>
      <c r="AD240" s="1683"/>
      <c r="AE240" s="1683"/>
      <c r="AF240" s="1683">
        <v>1</v>
      </c>
      <c r="AG240" s="1789"/>
    </row>
    <row r="241" spans="1:33" s="279" customFormat="1" ht="27.95" customHeight="1">
      <c r="A241" s="1875" t="s">
        <v>180</v>
      </c>
      <c r="B241" s="1680" t="s">
        <v>181</v>
      </c>
      <c r="C241" s="1680" t="s">
        <v>642</v>
      </c>
      <c r="D241" s="1814"/>
      <c r="E241" s="1877" t="s">
        <v>650</v>
      </c>
      <c r="F241" s="1877" t="s">
        <v>651</v>
      </c>
      <c r="G241" s="1938">
        <v>149</v>
      </c>
      <c r="H241" s="1952" t="s">
        <v>205</v>
      </c>
      <c r="I241" s="1888" t="s">
        <v>186</v>
      </c>
      <c r="J241" s="1269" t="s">
        <v>187</v>
      </c>
      <c r="K241" s="1969">
        <v>8246.5</v>
      </c>
      <c r="L241" s="1930"/>
      <c r="M241" s="1832"/>
      <c r="N241" s="1833">
        <f t="shared" si="18"/>
        <v>8246.5</v>
      </c>
      <c r="O241" s="1686"/>
      <c r="P241" s="1686"/>
      <c r="Q241" s="1686"/>
      <c r="R241" s="1686"/>
      <c r="S241" s="1686"/>
      <c r="T241" s="1687"/>
      <c r="U241" s="1686"/>
      <c r="V241" s="1933">
        <v>1.5</v>
      </c>
      <c r="W241" s="1687"/>
      <c r="X241" s="1688"/>
      <c r="Y241" s="1664"/>
      <c r="Z241" s="1667"/>
      <c r="AA241" s="1667"/>
      <c r="AB241" s="1683"/>
      <c r="AC241" s="1683"/>
      <c r="AD241" s="1683"/>
      <c r="AE241" s="1683"/>
      <c r="AF241" s="1683">
        <v>1</v>
      </c>
      <c r="AG241" s="1789"/>
    </row>
    <row r="242" spans="1:33" s="279" customFormat="1" ht="27.95" customHeight="1">
      <c r="A242" s="1875" t="s">
        <v>180</v>
      </c>
      <c r="B242" s="1680" t="s">
        <v>181</v>
      </c>
      <c r="C242" s="1680" t="s">
        <v>642</v>
      </c>
      <c r="D242" s="1814"/>
      <c r="E242" s="1877" t="s">
        <v>652</v>
      </c>
      <c r="F242" s="1877" t="s">
        <v>653</v>
      </c>
      <c r="G242" s="1938">
        <v>167</v>
      </c>
      <c r="H242" s="1952" t="s">
        <v>205</v>
      </c>
      <c r="I242" s="1888" t="s">
        <v>186</v>
      </c>
      <c r="J242" s="1269" t="s">
        <v>187</v>
      </c>
      <c r="K242" s="1969">
        <v>25358.16</v>
      </c>
      <c r="L242" s="1930"/>
      <c r="M242" s="1832"/>
      <c r="N242" s="1833">
        <f t="shared" si="18"/>
        <v>25358.16</v>
      </c>
      <c r="O242" s="1686"/>
      <c r="P242" s="1686"/>
      <c r="Q242" s="1686"/>
      <c r="R242" s="1686"/>
      <c r="S242" s="1686"/>
      <c r="T242" s="1687"/>
      <c r="U242" s="1686"/>
      <c r="V242" s="1933">
        <v>2</v>
      </c>
      <c r="W242" s="1687"/>
      <c r="X242" s="1688"/>
      <c r="Y242" s="1664"/>
      <c r="Z242" s="1667"/>
      <c r="AA242" s="1667"/>
      <c r="AB242" s="1683"/>
      <c r="AC242" s="1683"/>
      <c r="AD242" s="1683"/>
      <c r="AE242" s="1683"/>
      <c r="AF242" s="1683">
        <v>1</v>
      </c>
      <c r="AG242" s="1789"/>
    </row>
    <row r="243" spans="1:33" s="279" customFormat="1" ht="27.95" customHeight="1">
      <c r="A243" s="1875" t="s">
        <v>180</v>
      </c>
      <c r="B243" s="1680" t="s">
        <v>181</v>
      </c>
      <c r="C243" s="1680" t="s">
        <v>642</v>
      </c>
      <c r="D243" s="1814"/>
      <c r="E243" s="1877" t="s">
        <v>643</v>
      </c>
      <c r="F243" s="1877" t="s">
        <v>654</v>
      </c>
      <c r="G243" s="1938">
        <v>376</v>
      </c>
      <c r="H243" s="1952" t="s">
        <v>205</v>
      </c>
      <c r="I243" s="1888" t="s">
        <v>186</v>
      </c>
      <c r="J243" s="1269" t="s">
        <v>187</v>
      </c>
      <c r="K243" s="1969">
        <v>44168</v>
      </c>
      <c r="L243" s="1930">
        <v>28000</v>
      </c>
      <c r="M243" s="1832"/>
      <c r="N243" s="1833">
        <f t="shared" si="18"/>
        <v>44168</v>
      </c>
      <c r="O243" s="1686"/>
      <c r="P243" s="1686"/>
      <c r="Q243" s="1686"/>
      <c r="R243" s="1686"/>
      <c r="S243" s="1686"/>
      <c r="T243" s="1687"/>
      <c r="U243" s="1686"/>
      <c r="V243" s="1933">
        <v>7.9</v>
      </c>
      <c r="W243" s="1687"/>
      <c r="X243" s="1688"/>
      <c r="Y243" s="1664"/>
      <c r="Z243" s="1667"/>
      <c r="AA243" s="1667"/>
      <c r="AB243" s="1683"/>
      <c r="AC243" s="1683"/>
      <c r="AD243" s="1683">
        <v>1</v>
      </c>
      <c r="AE243" s="1683"/>
      <c r="AF243" s="1683"/>
      <c r="AG243" s="1789"/>
    </row>
    <row r="244" spans="1:33" s="279" customFormat="1" ht="27.95" customHeight="1">
      <c r="A244" s="1875" t="s">
        <v>180</v>
      </c>
      <c r="B244" s="1680" t="s">
        <v>181</v>
      </c>
      <c r="C244" s="1680" t="s">
        <v>642</v>
      </c>
      <c r="D244" s="1814"/>
      <c r="E244" s="1877" t="s">
        <v>655</v>
      </c>
      <c r="F244" s="1877" t="s">
        <v>656</v>
      </c>
      <c r="G244" s="1938">
        <v>99</v>
      </c>
      <c r="H244" s="1952" t="s">
        <v>205</v>
      </c>
      <c r="I244" s="1888" t="s">
        <v>186</v>
      </c>
      <c r="J244" s="1269" t="s">
        <v>187</v>
      </c>
      <c r="K244" s="1969">
        <v>24118</v>
      </c>
      <c r="L244" s="1930">
        <v>15850</v>
      </c>
      <c r="M244" s="1832"/>
      <c r="N244" s="1833">
        <f t="shared" si="18"/>
        <v>24118</v>
      </c>
      <c r="O244" s="1686"/>
      <c r="P244" s="1686"/>
      <c r="Q244" s="1686"/>
      <c r="R244" s="1686"/>
      <c r="S244" s="1686"/>
      <c r="T244" s="1687"/>
      <c r="U244" s="1686"/>
      <c r="V244" s="1933">
        <v>4.0999999999999996</v>
      </c>
      <c r="W244" s="1687"/>
      <c r="X244" s="1688"/>
      <c r="Y244" s="1664"/>
      <c r="Z244" s="1667"/>
      <c r="AA244" s="1667"/>
      <c r="AB244" s="1683"/>
      <c r="AC244" s="1683"/>
      <c r="AD244" s="1683">
        <v>1</v>
      </c>
      <c r="AE244" s="1683"/>
      <c r="AF244" s="1683"/>
      <c r="AG244" s="1789"/>
    </row>
    <row r="245" spans="1:33" s="279" customFormat="1" ht="27.95" customHeight="1">
      <c r="A245" s="1875" t="s">
        <v>180</v>
      </c>
      <c r="B245" s="1680" t="s">
        <v>181</v>
      </c>
      <c r="C245" s="1680" t="s">
        <v>642</v>
      </c>
      <c r="D245" s="1814"/>
      <c r="E245" s="1877" t="s">
        <v>657</v>
      </c>
      <c r="F245" s="1877" t="s">
        <v>658</v>
      </c>
      <c r="G245" s="1938">
        <v>250</v>
      </c>
      <c r="H245" s="1952" t="s">
        <v>205</v>
      </c>
      <c r="I245" s="1888" t="s">
        <v>186</v>
      </c>
      <c r="J245" s="1269" t="s">
        <v>187</v>
      </c>
      <c r="K245" s="1969">
        <v>24458.36</v>
      </c>
      <c r="L245" s="1930">
        <v>17213</v>
      </c>
      <c r="M245" s="1832"/>
      <c r="N245" s="1833">
        <f t="shared" si="18"/>
        <v>24458.36</v>
      </c>
      <c r="O245" s="1686"/>
      <c r="P245" s="1686"/>
      <c r="Q245" s="1686"/>
      <c r="R245" s="1686"/>
      <c r="S245" s="1686"/>
      <c r="T245" s="1687"/>
      <c r="U245" s="1686"/>
      <c r="V245" s="1933">
        <v>3</v>
      </c>
      <c r="W245" s="1687"/>
      <c r="X245" s="1688"/>
      <c r="Y245" s="1664"/>
      <c r="Z245" s="1667"/>
      <c r="AA245" s="1667"/>
      <c r="AB245" s="1683"/>
      <c r="AC245" s="1683"/>
      <c r="AD245" s="1683">
        <v>1</v>
      </c>
      <c r="AE245" s="1683"/>
      <c r="AF245" s="1683"/>
      <c r="AG245" s="1789"/>
    </row>
    <row r="246" spans="1:33" s="279" customFormat="1" ht="27.95" customHeight="1">
      <c r="A246" s="1875" t="s">
        <v>180</v>
      </c>
      <c r="B246" s="1680" t="s">
        <v>181</v>
      </c>
      <c r="C246" s="1680" t="s">
        <v>642</v>
      </c>
      <c r="D246" s="1814"/>
      <c r="E246" s="1877" t="s">
        <v>659</v>
      </c>
      <c r="F246" s="1877" t="s">
        <v>660</v>
      </c>
      <c r="G246" s="1938">
        <v>392</v>
      </c>
      <c r="H246" s="1952" t="s">
        <v>205</v>
      </c>
      <c r="I246" s="1888" t="s">
        <v>186</v>
      </c>
      <c r="J246" s="1269" t="s">
        <v>187</v>
      </c>
      <c r="K246" s="1969">
        <v>36451.56</v>
      </c>
      <c r="L246" s="1930"/>
      <c r="M246" s="1832"/>
      <c r="N246" s="1833">
        <f t="shared" si="18"/>
        <v>36451.56</v>
      </c>
      <c r="O246" s="1686"/>
      <c r="P246" s="1686"/>
      <c r="Q246" s="1686"/>
      <c r="R246" s="1686"/>
      <c r="S246" s="1686"/>
      <c r="T246" s="1687"/>
      <c r="U246" s="1686"/>
      <c r="V246" s="1933">
        <v>2</v>
      </c>
      <c r="W246" s="1687"/>
      <c r="X246" s="1688"/>
      <c r="Y246" s="1664"/>
      <c r="Z246" s="1667"/>
      <c r="AA246" s="1667"/>
      <c r="AB246" s="1683"/>
      <c r="AC246" s="1683"/>
      <c r="AD246" s="1683"/>
      <c r="AE246" s="1683"/>
      <c r="AF246" s="1683">
        <v>1</v>
      </c>
      <c r="AG246" s="1789"/>
    </row>
    <row r="247" spans="1:33" s="279" customFormat="1" ht="27.95" customHeight="1">
      <c r="A247" s="1875" t="s">
        <v>180</v>
      </c>
      <c r="B247" s="1680" t="s">
        <v>181</v>
      </c>
      <c r="C247" s="1680" t="s">
        <v>642</v>
      </c>
      <c r="D247" s="1814"/>
      <c r="E247" s="1877" t="s">
        <v>661</v>
      </c>
      <c r="F247" s="1877" t="s">
        <v>662</v>
      </c>
      <c r="G247" s="1938">
        <v>400</v>
      </c>
      <c r="H247" s="1952" t="s">
        <v>205</v>
      </c>
      <c r="I247" s="1888" t="s">
        <v>186</v>
      </c>
      <c r="J247" s="1269" t="s">
        <v>187</v>
      </c>
      <c r="K247" s="1969">
        <v>16959.73</v>
      </c>
      <c r="L247" s="1930">
        <v>10200</v>
      </c>
      <c r="M247" s="1832"/>
      <c r="N247" s="1833">
        <f t="shared" si="18"/>
        <v>16959.73</v>
      </c>
      <c r="O247" s="1686"/>
      <c r="P247" s="1686"/>
      <c r="Q247" s="1686"/>
      <c r="R247" s="1686"/>
      <c r="S247" s="1686"/>
      <c r="T247" s="1687"/>
      <c r="U247" s="1686"/>
      <c r="V247" s="1933">
        <v>3</v>
      </c>
      <c r="W247" s="1687"/>
      <c r="X247" s="1688"/>
      <c r="Y247" s="1664"/>
      <c r="Z247" s="1667"/>
      <c r="AA247" s="1667"/>
      <c r="AB247" s="1683"/>
      <c r="AC247" s="1683"/>
      <c r="AD247" s="1683">
        <v>1</v>
      </c>
      <c r="AE247" s="1683"/>
      <c r="AF247" s="1683"/>
      <c r="AG247" s="1789"/>
    </row>
    <row r="248" spans="1:33" s="279" customFormat="1" ht="27.95" customHeight="1">
      <c r="A248" s="1875" t="s">
        <v>180</v>
      </c>
      <c r="B248" s="1680" t="s">
        <v>181</v>
      </c>
      <c r="C248" s="1680" t="s">
        <v>642</v>
      </c>
      <c r="D248" s="1814"/>
      <c r="E248" s="1877" t="s">
        <v>663</v>
      </c>
      <c r="F248" s="1877" t="s">
        <v>664</v>
      </c>
      <c r="G248" s="1938">
        <v>117</v>
      </c>
      <c r="H248" s="1952" t="s">
        <v>205</v>
      </c>
      <c r="I248" s="1888" t="s">
        <v>186</v>
      </c>
      <c r="J248" s="1269" t="s">
        <v>187</v>
      </c>
      <c r="K248" s="1969">
        <v>4208.3</v>
      </c>
      <c r="L248" s="1930">
        <v>2700</v>
      </c>
      <c r="M248" s="1832"/>
      <c r="N248" s="1833">
        <f t="shared" si="18"/>
        <v>4208.3</v>
      </c>
      <c r="O248" s="1686"/>
      <c r="P248" s="1686"/>
      <c r="Q248" s="1686"/>
      <c r="R248" s="1686"/>
      <c r="S248" s="1686"/>
      <c r="T248" s="1687"/>
      <c r="U248" s="1686"/>
      <c r="V248" s="1933">
        <v>0.8</v>
      </c>
      <c r="W248" s="1687"/>
      <c r="X248" s="1688"/>
      <c r="Y248" s="1664"/>
      <c r="Z248" s="1667"/>
      <c r="AA248" s="1667"/>
      <c r="AB248" s="1683"/>
      <c r="AC248" s="1683"/>
      <c r="AD248" s="1683">
        <v>1</v>
      </c>
      <c r="AE248" s="1683"/>
      <c r="AF248" s="1683"/>
      <c r="AG248" s="1789"/>
    </row>
    <row r="249" spans="1:33" s="279" customFormat="1" ht="27.95" customHeight="1">
      <c r="A249" s="1875" t="s">
        <v>180</v>
      </c>
      <c r="B249" s="1680" t="s">
        <v>181</v>
      </c>
      <c r="C249" s="1680" t="s">
        <v>642</v>
      </c>
      <c r="D249" s="1814"/>
      <c r="E249" s="1877" t="s">
        <v>665</v>
      </c>
      <c r="F249" s="1877" t="s">
        <v>666</v>
      </c>
      <c r="G249" s="1938">
        <v>483</v>
      </c>
      <c r="H249" s="1952" t="s">
        <v>205</v>
      </c>
      <c r="I249" s="1888" t="s">
        <v>186</v>
      </c>
      <c r="J249" s="1269" t="s">
        <v>187</v>
      </c>
      <c r="K249" s="1969">
        <v>13850</v>
      </c>
      <c r="L249" s="1930"/>
      <c r="M249" s="1832"/>
      <c r="N249" s="1833">
        <f t="shared" si="18"/>
        <v>13850</v>
      </c>
      <c r="O249" s="1686"/>
      <c r="P249" s="1686"/>
      <c r="Q249" s="1686"/>
      <c r="R249" s="1686"/>
      <c r="S249" s="1686"/>
      <c r="T249" s="1687"/>
      <c r="U249" s="1686"/>
      <c r="V249" s="1933">
        <v>2.5</v>
      </c>
      <c r="W249" s="1687"/>
      <c r="X249" s="1688"/>
      <c r="Y249" s="1664"/>
      <c r="Z249" s="1667"/>
      <c r="AA249" s="1667"/>
      <c r="AB249" s="1683"/>
      <c r="AC249" s="1683"/>
      <c r="AD249" s="1683"/>
      <c r="AE249" s="1683"/>
      <c r="AF249" s="1683">
        <v>1</v>
      </c>
      <c r="AG249" s="1789"/>
    </row>
    <row r="250" spans="1:33" s="279" customFormat="1" ht="27.95" customHeight="1">
      <c r="A250" s="1875" t="s">
        <v>180</v>
      </c>
      <c r="B250" s="1680" t="s">
        <v>181</v>
      </c>
      <c r="C250" s="1680" t="s">
        <v>642</v>
      </c>
      <c r="D250" s="1814"/>
      <c r="E250" s="1877" t="s">
        <v>667</v>
      </c>
      <c r="F250" s="1877" t="s">
        <v>668</v>
      </c>
      <c r="G250" s="1938">
        <v>23</v>
      </c>
      <c r="H250" s="1952" t="s">
        <v>205</v>
      </c>
      <c r="I250" s="1888" t="s">
        <v>186</v>
      </c>
      <c r="J250" s="1269" t="s">
        <v>187</v>
      </c>
      <c r="K250" s="1969">
        <v>19689.37</v>
      </c>
      <c r="L250" s="1930"/>
      <c r="M250" s="1832"/>
      <c r="N250" s="1833">
        <f t="shared" si="18"/>
        <v>19689.37</v>
      </c>
      <c r="O250" s="1686"/>
      <c r="P250" s="1686"/>
      <c r="Q250" s="1686"/>
      <c r="R250" s="1686"/>
      <c r="S250" s="1686"/>
      <c r="T250" s="1687"/>
      <c r="U250" s="1686"/>
      <c r="V250" s="1933">
        <v>2</v>
      </c>
      <c r="W250" s="1687"/>
      <c r="X250" s="1688"/>
      <c r="Y250" s="1664"/>
      <c r="Z250" s="1667"/>
      <c r="AA250" s="1667"/>
      <c r="AB250" s="1683"/>
      <c r="AC250" s="1683"/>
      <c r="AD250" s="1683"/>
      <c r="AE250" s="1683"/>
      <c r="AF250" s="1683">
        <v>1</v>
      </c>
      <c r="AG250" s="1789"/>
    </row>
    <row r="251" spans="1:33" s="279" customFormat="1" ht="27.95" customHeight="1">
      <c r="A251" s="1875" t="s">
        <v>180</v>
      </c>
      <c r="B251" s="1680" t="s">
        <v>181</v>
      </c>
      <c r="C251" s="1680" t="s">
        <v>642</v>
      </c>
      <c r="D251" s="1814"/>
      <c r="E251" s="1877" t="s">
        <v>669</v>
      </c>
      <c r="F251" s="1877" t="s">
        <v>670</v>
      </c>
      <c r="G251" s="1938">
        <v>22</v>
      </c>
      <c r="H251" s="1952" t="s">
        <v>205</v>
      </c>
      <c r="I251" s="1888" t="s">
        <v>186</v>
      </c>
      <c r="J251" s="1269" t="s">
        <v>187</v>
      </c>
      <c r="K251" s="1969">
        <v>42014</v>
      </c>
      <c r="L251" s="1930"/>
      <c r="M251" s="1832"/>
      <c r="N251" s="1833">
        <f t="shared" si="18"/>
        <v>42014</v>
      </c>
      <c r="O251" s="1686"/>
      <c r="P251" s="1686"/>
      <c r="Q251" s="1686"/>
      <c r="R251" s="1686"/>
      <c r="S251" s="1686"/>
      <c r="T251" s="1687"/>
      <c r="U251" s="1686"/>
      <c r="V251" s="1933">
        <v>7.7</v>
      </c>
      <c r="W251" s="1687"/>
      <c r="X251" s="1688"/>
      <c r="Y251" s="1664"/>
      <c r="Z251" s="1667"/>
      <c r="AA251" s="1667"/>
      <c r="AB251" s="1683"/>
      <c r="AC251" s="1683"/>
      <c r="AD251" s="1683"/>
      <c r="AE251" s="1683"/>
      <c r="AF251" s="1683">
        <v>1</v>
      </c>
      <c r="AG251" s="1789"/>
    </row>
    <row r="252" spans="1:33" s="279" customFormat="1" ht="27.95" customHeight="1" thickBot="1">
      <c r="A252" s="1782" t="s">
        <v>9</v>
      </c>
      <c r="B252" s="1656" t="s">
        <v>181</v>
      </c>
      <c r="C252" s="1656" t="s">
        <v>642</v>
      </c>
      <c r="D252" s="1815"/>
      <c r="E252" s="1523" t="s">
        <v>671</v>
      </c>
      <c r="F252" s="1523" t="s">
        <v>671</v>
      </c>
      <c r="G252" s="1704">
        <v>177</v>
      </c>
      <c r="H252" s="1639" t="s">
        <v>205</v>
      </c>
      <c r="I252" s="1997" t="s">
        <v>186</v>
      </c>
      <c r="J252" s="1280" t="s">
        <v>187</v>
      </c>
      <c r="K252" s="1520">
        <v>13398</v>
      </c>
      <c r="L252" s="1996"/>
      <c r="M252" s="1834"/>
      <c r="N252" s="1835">
        <f t="shared" si="18"/>
        <v>13398</v>
      </c>
      <c r="O252" s="1804"/>
      <c r="P252" s="1804"/>
      <c r="Q252" s="1804"/>
      <c r="R252" s="1804"/>
      <c r="S252" s="1804"/>
      <c r="T252" s="1805"/>
      <c r="U252" s="1804"/>
      <c r="V252" s="1806">
        <v>2</v>
      </c>
      <c r="W252" s="1805"/>
      <c r="X252" s="1807"/>
      <c r="Y252" s="1685"/>
      <c r="Z252" s="1705"/>
      <c r="AA252" s="1705"/>
      <c r="AB252" s="1808"/>
      <c r="AC252" s="1808"/>
      <c r="AD252" s="1808"/>
      <c r="AE252" s="1808"/>
      <c r="AF252" s="1808">
        <v>1</v>
      </c>
      <c r="AG252" s="1839"/>
    </row>
    <row r="253" spans="1:33" s="159" customFormat="1" ht="29.25" customHeight="1" thickBot="1">
      <c r="A253" s="2200" t="s">
        <v>10</v>
      </c>
      <c r="B253" s="2201"/>
      <c r="C253" s="2201"/>
      <c r="D253" s="2201"/>
      <c r="E253" s="2201"/>
      <c r="F253" s="2202"/>
      <c r="G253" s="1189">
        <f>SUM(G6:G252)</f>
        <v>26852</v>
      </c>
      <c r="H253" s="1530"/>
      <c r="I253" s="1531"/>
      <c r="J253" s="1531"/>
      <c r="K253" s="1524">
        <f>SUM(K6:K252)</f>
        <v>8707133.4000000022</v>
      </c>
      <c r="L253" s="1524">
        <f>SUM(L6:L252)</f>
        <v>6307038.540000001</v>
      </c>
      <c r="M253" s="1701">
        <f>SUM(M6:M252)</f>
        <v>2558416.7399999998</v>
      </c>
      <c r="N253" s="1768">
        <f>SUM(N6:N252)</f>
        <v>6148716.660000002</v>
      </c>
      <c r="O253" s="1187"/>
      <c r="P253" s="1190"/>
      <c r="Q253" s="1190">
        <f t="shared" ref="Q253:Y253" si="19">SUM(Q6:Q252)</f>
        <v>13.100000000000001</v>
      </c>
      <c r="R253" s="1190">
        <f t="shared" si="19"/>
        <v>151.5</v>
      </c>
      <c r="S253" s="1191">
        <f t="shared" si="19"/>
        <v>0.4</v>
      </c>
      <c r="T253" s="1192">
        <f t="shared" si="19"/>
        <v>2000</v>
      </c>
      <c r="U253" s="1190">
        <f t="shared" si="19"/>
        <v>2.35</v>
      </c>
      <c r="V253" s="1190">
        <f t="shared" si="19"/>
        <v>650.88</v>
      </c>
      <c r="W253" s="1188">
        <f t="shared" si="19"/>
        <v>18</v>
      </c>
      <c r="X253" s="1192">
        <f t="shared" si="19"/>
        <v>10</v>
      </c>
      <c r="Y253" s="1188">
        <f t="shared" si="19"/>
        <v>2</v>
      </c>
      <c r="Z253" s="1188"/>
      <c r="AA253" s="1188"/>
      <c r="AB253" s="1193">
        <f>SUM(AB6:AB252)</f>
        <v>77</v>
      </c>
      <c r="AC253" s="1188">
        <f>SUM(AC6:AC252)</f>
        <v>11</v>
      </c>
      <c r="AD253" s="1193">
        <f>SUM(AD6:AD252)</f>
        <v>110</v>
      </c>
      <c r="AE253" s="1188">
        <f>SUM(AE6:AE252)</f>
        <v>3</v>
      </c>
      <c r="AF253" s="1188">
        <f>SUM(AF6:AF252)</f>
        <v>46</v>
      </c>
      <c r="AG253" s="941"/>
    </row>
    <row r="254" spans="1:33">
      <c r="I254" s="285"/>
    </row>
    <row r="257" spans="8:9">
      <c r="H257" s="1201"/>
    </row>
    <row r="258" spans="8:9">
      <c r="H258" s="1200"/>
    </row>
    <row r="259" spans="8:9">
      <c r="H259" s="1202"/>
      <c r="I259" s="920"/>
    </row>
    <row r="260" spans="8:9">
      <c r="H260" s="1202"/>
    </row>
    <row r="261" spans="8:9">
      <c r="H261" s="1200"/>
    </row>
    <row r="262" spans="8:9">
      <c r="H262" s="1202"/>
    </row>
    <row r="263" spans="8:9">
      <c r="H263" s="1603"/>
    </row>
    <row r="264" spans="8:9">
      <c r="H264" s="1202"/>
    </row>
    <row r="265" spans="8:9">
      <c r="H265" s="1202"/>
    </row>
    <row r="266" spans="8:9">
      <c r="H266" s="1202"/>
    </row>
    <row r="267" spans="8:9">
      <c r="H267" s="1201"/>
    </row>
    <row r="268" spans="8:9">
      <c r="H268" s="1201"/>
    </row>
    <row r="437" spans="9:13">
      <c r="I437" s="920"/>
      <c r="L437" s="77"/>
      <c r="M437" s="77"/>
    </row>
    <row r="440" spans="9:13">
      <c r="L440" s="77"/>
    </row>
    <row r="441" spans="9:13">
      <c r="L441" s="77"/>
    </row>
    <row r="442" spans="9:13">
      <c r="L442" s="77"/>
    </row>
  </sheetData>
  <autoFilter ref="A5:AG253"/>
  <mergeCells count="16">
    <mergeCell ref="A253:F253"/>
    <mergeCell ref="A1:AG1"/>
    <mergeCell ref="F2:H2"/>
    <mergeCell ref="I2:Q2"/>
    <mergeCell ref="A3:A4"/>
    <mergeCell ref="B3:B4"/>
    <mergeCell ref="C3:C4"/>
    <mergeCell ref="D3:D4"/>
    <mergeCell ref="E3:F3"/>
    <mergeCell ref="G3:G4"/>
    <mergeCell ref="H3:H4"/>
    <mergeCell ref="I3:I4"/>
    <mergeCell ref="J3:J4"/>
    <mergeCell ref="X3:Y3"/>
    <mergeCell ref="Z3:AA3"/>
    <mergeCell ref="AB3:AG3"/>
  </mergeCells>
  <dataValidations count="14">
    <dataValidation allowBlank="1" showInputMessage="1" showErrorMessage="1" errorTitle="HATA !!!!!!!!!!!!!!" error="LÜTFEN İŞİN NİTELİĞİNİ YANDA AÇILAN OKLA SEÇİN !!!!!!!!!!!!!!!_x000a_KÖYDES" sqref="I130:I145 I116:I121 I238:I252 I65 I67 I108:I114 J3 I151 I232:I236 I63 I167:I169 I3:I10 I35:I42 I48:I51 I192:I193 I195:I208"/>
    <dataValidation type="decimal" allowBlank="1" showInputMessage="1" showErrorMessage="1" errorTitle="DİKKATT" error="GİRDİĞİNİZ UZUNLUĞUN Km CİNSİNDEN  VE BİR SAYI OLDUĞUNU UNUTMAYIN LÜTFEN VERİNİZİ KONTROL EDİN_x000a_KÖYDES" sqref="O192:V208 O238:V252 O146:V151 O116:V122 O179:R191 O6:V10 U2:V5 R2:R5 S5 O3:Q5 S2:T2 W2 T4:T5 U179:W191">
      <formula1>0</formula1>
      <formula2>2000</formula2>
    </dataValidation>
    <dataValidation allowBlank="1" showInputMessage="1" showErrorMessage="1" errorTitle="DİKKATT" error="GİRDİĞİNİZ UZUNLUĞUN Km CİNSİNDEN  VE BİR SAYI OLDUĞUNU UNUTMAYIN LÜTFEN VERİNİZİ KONTROL EDİN_x000a_KÖYDES" sqref="W192:W208 W238:W252 W146:W151 W116:W122 W3:W10"/>
    <dataValidation type="list" allowBlank="1" showInputMessage="1" showErrorMessage="1" errorTitle="YANLIŞ DEĞER" error="LÜTFEN TANIMLANAN BİR PARAMETRE GİRİN!!!!!!!!!!!!!!_x000a_(YENİ, STND. GEL. YADA ONARIM SEÇENEKLERİNDEN BİRİSİ" sqref="H3:H7 H200:H207 H116:H118 H239:H252 H192">
      <formula1>#REF!</formula1>
    </dataValidation>
    <dataValidation type="list" allowBlank="1" showInputMessage="1" showErrorMessage="1" sqref="J192:J194 J35:J37 J152:J178 J198:J252 J43:J145">
      <formula1>$BB$5:$BB$32</formula1>
    </dataValidation>
    <dataValidation type="list" allowBlank="1" showInputMessage="1" showErrorMessage="1" sqref="I179:I191">
      <formula1>#REF!</formula1>
    </dataValidation>
    <dataValidation type="whole" allowBlank="1" showInputMessage="1" showErrorMessage="1" sqref="AB179:AF191">
      <formula1>0</formula1>
      <formula2>10</formula2>
    </dataValidation>
    <dataValidation type="list" allowBlank="1" showInputMessage="1" showErrorMessage="1" sqref="J6:J34">
      <formula1>$BB$5:$BB$25</formula1>
    </dataValidation>
    <dataValidation type="list" allowBlank="1" showInputMessage="1" showErrorMessage="1" errorTitle="YANLIŞ DEĞER" error="LÜTFEN TANIMLANAN BİR PARAMETRE GİRİN!!!!!!!!!!!!!!_x000a_(YENİ, STND. GEL. YADA ONARIM SEÇENEKLERİNDEN BİRİSİ" sqref="H14:H32">
      <formula1>$AZ$5:$AZ$25</formula1>
    </dataValidation>
    <dataValidation type="list" allowBlank="1" showInputMessage="1" showErrorMessage="1" sqref="I27:I33">
      <formula1>$BA$5:$BA$25</formula1>
    </dataValidation>
    <dataValidation type="list" allowBlank="1" showInputMessage="1" showErrorMessage="1" errorTitle="LÜTFEN DİKKAT!!!!" error="ŞU 3 DEĞERDEN BİRİSİNİ GİRMELİSİNİZ  &quot;Y&quot; &quot;D.E&quot; , &quot;EK&quot; " sqref="A2:A5">
      <formula1>#REF!</formula1>
    </dataValidation>
    <dataValidation allowBlank="1" showInputMessage="1" showErrorMessage="1" errorTitle="LÜTFEN DİKKAT!!!!" error="ŞU 3 DEĞERDEN BİRİSİNİ GİRMELİSİNİZ  &quot;Y&quot; &quot;D.E&quot; , &quot;EK&quot; " sqref="A1"/>
    <dataValidation type="list" allowBlank="1" showInputMessage="1" showErrorMessage="1" errorTitle="YANLIŞ DEĞER" error="LÜTFEN TANIMLANAN BİR PARAMETRE GİRİN!!!!!!!!!!!!!!_x000a_(YENİ, STND. GEL. YADA ONARIM SEÇENEKLERİNDEN BİRİSİ" sqref="H8:H13 H33:H34 H47:H51 H57:H64">
      <formula1>$AZ$6:$AZ$123</formula1>
    </dataValidation>
    <dataValidation type="list" allowBlank="1" showInputMessage="1" showErrorMessage="1" sqref="I44:I45">
      <formula1>$BA$5:$BA$19</formula1>
    </dataValidation>
  </dataValidations>
  <printOptions horizontalCentered="1"/>
  <pageMargins left="0" right="0" top="0.39370078740157483" bottom="0.19685039370078741" header="0" footer="0"/>
  <pageSetup paperSize="9" scale="37" orientation="landscape" blackAndWhite="1" r:id="rId1"/>
  <headerFooter alignWithMargins="0">
    <oddFooter>Sayfa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AG434"/>
  <sheetViews>
    <sheetView zoomScale="50" zoomScaleNormal="50" workbookViewId="0">
      <pane ySplit="4" topLeftCell="A214" activePane="bottomLeft" state="frozen"/>
      <selection activeCell="J12" sqref="J12"/>
      <selection pane="bottomLeft" activeCell="F223" sqref="F223"/>
    </sheetView>
  </sheetViews>
  <sheetFormatPr defaultColWidth="0" defaultRowHeight="12.75"/>
  <cols>
    <col min="1" max="1" width="5.140625" style="75" customWidth="1"/>
    <col min="2" max="2" width="13.7109375" customWidth="1"/>
    <col min="3" max="3" width="14.85546875" style="75" customWidth="1"/>
    <col min="4" max="4" width="5.28515625" customWidth="1"/>
    <col min="5" max="5" width="25.7109375" style="76" customWidth="1"/>
    <col min="6" max="6" width="24.85546875" style="76" customWidth="1"/>
    <col min="7" max="7" width="8.85546875" customWidth="1"/>
    <col min="8" max="8" width="25.28515625" style="75" customWidth="1"/>
    <col min="9" max="9" width="23.7109375" style="75" customWidth="1"/>
    <col min="10" max="10" width="18.7109375" customWidth="1"/>
    <col min="11" max="11" width="15.85546875" style="162" customWidth="1"/>
    <col min="12" max="13" width="15.7109375" style="162" customWidth="1"/>
    <col min="14" max="14" width="15.5703125" style="77" customWidth="1"/>
    <col min="15" max="15" width="6.5703125" customWidth="1"/>
    <col min="16" max="16" width="7.42578125" customWidth="1"/>
    <col min="17" max="17" width="7.28515625" style="75" customWidth="1"/>
    <col min="18" max="18" width="9.140625" style="75" customWidth="1"/>
    <col min="19" max="19" width="7.42578125" customWidth="1"/>
    <col min="20" max="20" width="8.7109375" customWidth="1"/>
    <col min="21" max="21" width="7.28515625" customWidth="1"/>
    <col min="22" max="22" width="7.140625" customWidth="1"/>
    <col min="23" max="23" width="8.85546875" customWidth="1"/>
    <col min="24" max="24" width="7.28515625" style="75" customWidth="1"/>
    <col min="25" max="25" width="6.28515625" style="75" customWidth="1"/>
    <col min="26" max="26" width="6.140625" customWidth="1"/>
    <col min="27" max="27" width="6" customWidth="1"/>
    <col min="28" max="28" width="5" customWidth="1"/>
    <col min="29" max="29" width="6.28515625" customWidth="1"/>
    <col min="30" max="31" width="5.42578125" customWidth="1"/>
    <col min="32" max="32" width="6.28515625" customWidth="1"/>
    <col min="33" max="33" width="27.5703125" customWidth="1"/>
    <col min="34" max="34" width="3.28515625" customWidth="1"/>
  </cols>
  <sheetData>
    <row r="1" spans="1:33" ht="18">
      <c r="A1" s="2295" t="s">
        <v>1935</v>
      </c>
      <c r="B1" s="2295"/>
      <c r="C1" s="2295"/>
      <c r="D1" s="2295"/>
      <c r="E1" s="2295"/>
      <c r="F1" s="2295"/>
      <c r="G1" s="2744"/>
      <c r="H1" s="2295"/>
      <c r="I1" s="2295"/>
      <c r="J1" s="2295"/>
      <c r="K1" s="2295"/>
      <c r="L1" s="2295"/>
      <c r="M1" s="2295"/>
      <c r="N1" s="2295"/>
      <c r="O1" s="2295"/>
      <c r="P1" s="2295"/>
      <c r="Q1" s="2295"/>
      <c r="R1" s="2295"/>
      <c r="S1" s="2295"/>
      <c r="T1" s="2295"/>
      <c r="U1" s="2295"/>
      <c r="V1" s="2295"/>
      <c r="W1" s="2295"/>
      <c r="X1" s="2295"/>
      <c r="Y1" s="2295"/>
      <c r="Z1" s="2295"/>
      <c r="AA1" s="2295"/>
      <c r="AB1" s="2295"/>
      <c r="AC1" s="2295"/>
      <c r="AD1" s="2295"/>
      <c r="AE1" s="2295"/>
      <c r="AF1" s="2295"/>
      <c r="AG1" s="2295"/>
    </row>
    <row r="2" spans="1:33" ht="13.5" thickBot="1">
      <c r="A2" s="1"/>
      <c r="B2" s="2"/>
      <c r="C2" s="3"/>
      <c r="D2" s="4"/>
      <c r="E2" s="5"/>
      <c r="F2" s="2745"/>
      <c r="G2" s="2745"/>
      <c r="H2" s="2745"/>
      <c r="I2" s="2743" t="s">
        <v>1648</v>
      </c>
      <c r="J2" s="2743"/>
      <c r="K2" s="2743"/>
      <c r="L2" s="2743"/>
      <c r="M2" s="2743"/>
      <c r="N2" s="2743"/>
      <c r="O2" s="2743"/>
      <c r="P2" s="2743"/>
      <c r="Q2" s="2743"/>
      <c r="R2" s="158"/>
      <c r="S2" s="7"/>
      <c r="T2" s="7"/>
      <c r="U2" s="6"/>
      <c r="V2" s="6"/>
      <c r="W2" s="6"/>
      <c r="X2" s="1"/>
      <c r="Y2" s="1"/>
      <c r="Z2" s="8"/>
      <c r="AA2" s="9"/>
      <c r="AB2" s="1"/>
      <c r="AC2" s="8"/>
      <c r="AD2" s="1"/>
      <c r="AE2" s="10"/>
      <c r="AF2" s="1"/>
      <c r="AG2" s="10"/>
    </row>
    <row r="3" spans="1:33" ht="36">
      <c r="A3" s="2296" t="s">
        <v>139</v>
      </c>
      <c r="B3" s="2298" t="s">
        <v>140</v>
      </c>
      <c r="C3" s="2300" t="s">
        <v>141</v>
      </c>
      <c r="D3" s="2746" t="s">
        <v>142</v>
      </c>
      <c r="E3" s="2728" t="s">
        <v>143</v>
      </c>
      <c r="F3" s="2728"/>
      <c r="G3" s="2748" t="s">
        <v>70</v>
      </c>
      <c r="H3" s="2728" t="s">
        <v>1936</v>
      </c>
      <c r="I3" s="2733" t="s">
        <v>145</v>
      </c>
      <c r="J3" s="2735" t="s">
        <v>146</v>
      </c>
      <c r="K3" s="11" t="s">
        <v>147</v>
      </c>
      <c r="L3" s="12" t="s">
        <v>148</v>
      </c>
      <c r="M3" s="12" t="s">
        <v>149</v>
      </c>
      <c r="N3" s="22" t="s">
        <v>150</v>
      </c>
      <c r="O3" s="926" t="s">
        <v>151</v>
      </c>
      <c r="P3" s="927" t="s">
        <v>152</v>
      </c>
      <c r="Q3" s="927" t="s">
        <v>153</v>
      </c>
      <c r="R3" s="927" t="s">
        <v>154</v>
      </c>
      <c r="S3" s="928" t="s">
        <v>155</v>
      </c>
      <c r="T3" s="929" t="s">
        <v>156</v>
      </c>
      <c r="U3" s="1977" t="s">
        <v>157</v>
      </c>
      <c r="V3" s="1977" t="s">
        <v>158</v>
      </c>
      <c r="W3" s="1977" t="s">
        <v>159</v>
      </c>
      <c r="X3" s="2737" t="s">
        <v>160</v>
      </c>
      <c r="Y3" s="2738"/>
      <c r="Z3" s="2739" t="s">
        <v>161</v>
      </c>
      <c r="AA3" s="2740"/>
      <c r="AB3" s="2730" t="s">
        <v>2</v>
      </c>
      <c r="AC3" s="2731"/>
      <c r="AD3" s="2731"/>
      <c r="AE3" s="2731"/>
      <c r="AF3" s="2731"/>
      <c r="AG3" s="2732"/>
    </row>
    <row r="4" spans="1:33" ht="48.75" customHeight="1" thickBot="1">
      <c r="A4" s="2297"/>
      <c r="B4" s="2299"/>
      <c r="C4" s="2301"/>
      <c r="D4" s="2747"/>
      <c r="E4" s="1976" t="s">
        <v>162</v>
      </c>
      <c r="F4" s="1976" t="s">
        <v>163</v>
      </c>
      <c r="G4" s="2749"/>
      <c r="H4" s="2729"/>
      <c r="I4" s="2734"/>
      <c r="J4" s="2736"/>
      <c r="K4" s="14" t="s">
        <v>164</v>
      </c>
      <c r="L4" s="15" t="s">
        <v>165</v>
      </c>
      <c r="M4" s="15" t="s">
        <v>165</v>
      </c>
      <c r="N4" s="23" t="s">
        <v>166</v>
      </c>
      <c r="O4" s="932" t="s">
        <v>167</v>
      </c>
      <c r="P4" s="933" t="s">
        <v>167</v>
      </c>
      <c r="Q4" s="933" t="s">
        <v>167</v>
      </c>
      <c r="R4" s="934" t="s">
        <v>167</v>
      </c>
      <c r="S4" s="935" t="s">
        <v>1937</v>
      </c>
      <c r="T4" s="935" t="s">
        <v>1937</v>
      </c>
      <c r="U4" s="934" t="s">
        <v>167</v>
      </c>
      <c r="V4" s="934" t="s">
        <v>167</v>
      </c>
      <c r="W4" s="935" t="s">
        <v>169</v>
      </c>
      <c r="X4" s="930" t="s">
        <v>170</v>
      </c>
      <c r="Y4" s="931" t="s">
        <v>171</v>
      </c>
      <c r="Z4" s="17" t="s">
        <v>172</v>
      </c>
      <c r="AA4" s="294" t="s">
        <v>173</v>
      </c>
      <c r="AB4" s="295" t="s">
        <v>174</v>
      </c>
      <c r="AC4" s="296" t="s">
        <v>175</v>
      </c>
      <c r="AD4" s="296" t="s">
        <v>176</v>
      </c>
      <c r="AE4" s="296" t="s">
        <v>177</v>
      </c>
      <c r="AF4" s="296" t="s">
        <v>178</v>
      </c>
      <c r="AG4" s="297" t="s">
        <v>179</v>
      </c>
    </row>
    <row r="5" spans="1:33" ht="17.25" customHeight="1" thickBot="1">
      <c r="A5" s="60"/>
      <c r="B5" s="61"/>
      <c r="C5" s="62"/>
      <c r="D5" s="63"/>
      <c r="E5" s="64"/>
      <c r="F5" s="64"/>
      <c r="G5" s="65"/>
      <c r="H5" s="64"/>
      <c r="I5" s="66"/>
      <c r="J5" s="67"/>
      <c r="K5" s="160"/>
      <c r="L5" s="160"/>
      <c r="M5" s="161"/>
      <c r="N5" s="277"/>
      <c r="O5" s="69"/>
      <c r="P5" s="70"/>
      <c r="Q5" s="70"/>
      <c r="R5" s="71"/>
      <c r="S5" s="71"/>
      <c r="T5" s="72"/>
      <c r="U5" s="71"/>
      <c r="V5" s="71"/>
      <c r="W5" s="72"/>
      <c r="X5" s="68"/>
      <c r="Y5" s="73"/>
      <c r="Z5" s="74"/>
      <c r="AA5" s="298"/>
      <c r="AB5" s="299"/>
      <c r="AC5" s="300"/>
      <c r="AD5" s="300"/>
      <c r="AE5" s="300"/>
      <c r="AF5" s="300"/>
      <c r="AG5" s="301"/>
    </row>
    <row r="6" spans="1:33" s="18" customFormat="1" ht="38.25" customHeight="1">
      <c r="A6" s="1781" t="s">
        <v>180</v>
      </c>
      <c r="B6" s="953" t="s">
        <v>181</v>
      </c>
      <c r="C6" s="954" t="s">
        <v>182</v>
      </c>
      <c r="D6" s="954"/>
      <c r="E6" s="1047" t="s">
        <v>1938</v>
      </c>
      <c r="F6" s="1047" t="s">
        <v>1938</v>
      </c>
      <c r="G6" s="955">
        <v>289</v>
      </c>
      <c r="H6" s="948" t="s">
        <v>725</v>
      </c>
      <c r="I6" s="948" t="s">
        <v>551</v>
      </c>
      <c r="J6" s="948" t="s">
        <v>187</v>
      </c>
      <c r="K6" s="956">
        <v>5000</v>
      </c>
      <c r="L6" s="956">
        <v>5000</v>
      </c>
      <c r="M6" s="1579">
        <v>5000</v>
      </c>
      <c r="N6" s="1097">
        <f>K6-M6</f>
        <v>0</v>
      </c>
      <c r="O6" s="957"/>
      <c r="P6" s="957"/>
      <c r="Q6" s="957"/>
      <c r="R6" s="957"/>
      <c r="S6" s="958"/>
      <c r="T6" s="958"/>
      <c r="U6" s="957"/>
      <c r="V6" s="957"/>
      <c r="W6" s="958"/>
      <c r="X6" s="958"/>
      <c r="Y6" s="958"/>
      <c r="Z6" s="958">
        <v>100</v>
      </c>
      <c r="AA6" s="958">
        <v>100</v>
      </c>
      <c r="AB6" s="958">
        <v>1</v>
      </c>
      <c r="AC6" s="958"/>
      <c r="AD6" s="958"/>
      <c r="AE6" s="958"/>
      <c r="AF6" s="958"/>
      <c r="AG6" s="959" t="s">
        <v>1939</v>
      </c>
    </row>
    <row r="7" spans="1:33" s="279" customFormat="1" ht="34.5" customHeight="1">
      <c r="A7" s="1875" t="s">
        <v>180</v>
      </c>
      <c r="B7" s="1276" t="s">
        <v>181</v>
      </c>
      <c r="C7" s="960" t="s">
        <v>199</v>
      </c>
      <c r="D7" s="960"/>
      <c r="E7" s="1231" t="s">
        <v>1940</v>
      </c>
      <c r="F7" s="1231" t="s">
        <v>1941</v>
      </c>
      <c r="G7" s="961">
        <v>119</v>
      </c>
      <c r="H7" s="1204" t="s">
        <v>205</v>
      </c>
      <c r="I7" s="986" t="s">
        <v>1942</v>
      </c>
      <c r="J7" s="1269" t="s">
        <v>187</v>
      </c>
      <c r="K7" s="962">
        <v>71081.41</v>
      </c>
      <c r="L7" s="962">
        <v>71081.41</v>
      </c>
      <c r="M7" s="1098">
        <v>71081.41</v>
      </c>
      <c r="N7" s="1553">
        <f t="shared" ref="N7:N70" si="0">K7-M7</f>
        <v>0</v>
      </c>
      <c r="O7" s="1233"/>
      <c r="P7" s="1233"/>
      <c r="Q7" s="1233"/>
      <c r="R7" s="1233"/>
      <c r="S7" s="1273"/>
      <c r="T7" s="1273"/>
      <c r="U7" s="1233">
        <v>1.2</v>
      </c>
      <c r="V7" s="1233"/>
      <c r="W7" s="1273"/>
      <c r="X7" s="1273"/>
      <c r="Y7" s="1273"/>
      <c r="Z7" s="1273">
        <v>100</v>
      </c>
      <c r="AA7" s="1273">
        <v>100</v>
      </c>
      <c r="AB7" s="1273">
        <v>1</v>
      </c>
      <c r="AC7" s="1273"/>
      <c r="AD7" s="1273"/>
      <c r="AE7" s="1273"/>
      <c r="AF7" s="1273"/>
      <c r="AG7" s="1259" t="s">
        <v>679</v>
      </c>
    </row>
    <row r="8" spans="1:33" s="279" customFormat="1" ht="45" customHeight="1">
      <c r="A8" s="1875" t="s">
        <v>180</v>
      </c>
      <c r="B8" s="1276" t="s">
        <v>181</v>
      </c>
      <c r="C8" s="960" t="s">
        <v>199</v>
      </c>
      <c r="D8" s="960"/>
      <c r="E8" s="1231" t="s">
        <v>1941</v>
      </c>
      <c r="F8" s="1231" t="s">
        <v>1943</v>
      </c>
      <c r="G8" s="961">
        <v>119</v>
      </c>
      <c r="H8" s="1204" t="s">
        <v>725</v>
      </c>
      <c r="I8" s="1269" t="s">
        <v>1041</v>
      </c>
      <c r="J8" s="1269" t="s">
        <v>187</v>
      </c>
      <c r="K8" s="962">
        <v>18910.59</v>
      </c>
      <c r="L8" s="962">
        <v>18910.59</v>
      </c>
      <c r="M8" s="1098">
        <v>18910.59</v>
      </c>
      <c r="N8" s="1553">
        <f t="shared" si="0"/>
        <v>0</v>
      </c>
      <c r="O8" s="1233"/>
      <c r="P8" s="1233"/>
      <c r="Q8" s="1233"/>
      <c r="R8" s="1233"/>
      <c r="S8" s="1273"/>
      <c r="T8" s="1273"/>
      <c r="U8" s="1233"/>
      <c r="V8" s="1233"/>
      <c r="W8" s="1273"/>
      <c r="X8" s="1273">
        <v>1</v>
      </c>
      <c r="Y8" s="1273"/>
      <c r="Z8" s="1273">
        <v>100</v>
      </c>
      <c r="AA8" s="1273">
        <v>100</v>
      </c>
      <c r="AB8" s="1273">
        <v>1</v>
      </c>
      <c r="AC8" s="1273"/>
      <c r="AD8" s="1273"/>
      <c r="AE8" s="1273"/>
      <c r="AF8" s="1273"/>
      <c r="AG8" s="1927" t="s">
        <v>679</v>
      </c>
    </row>
    <row r="9" spans="1:33" s="279" customFormat="1" ht="27.95" customHeight="1">
      <c r="A9" s="1875" t="s">
        <v>180</v>
      </c>
      <c r="B9" s="1276" t="s">
        <v>181</v>
      </c>
      <c r="C9" s="960" t="s">
        <v>199</v>
      </c>
      <c r="D9" s="960"/>
      <c r="E9" s="1231" t="s">
        <v>200</v>
      </c>
      <c r="F9" s="1231" t="s">
        <v>200</v>
      </c>
      <c r="G9" s="993"/>
      <c r="H9" s="1204" t="s">
        <v>725</v>
      </c>
      <c r="I9" s="1204" t="s">
        <v>1944</v>
      </c>
      <c r="J9" s="1269" t="s">
        <v>187</v>
      </c>
      <c r="K9" s="962">
        <v>10000</v>
      </c>
      <c r="L9" s="962">
        <v>10000</v>
      </c>
      <c r="M9" s="1098">
        <v>10000</v>
      </c>
      <c r="N9" s="1553">
        <f t="shared" si="0"/>
        <v>0</v>
      </c>
      <c r="O9" s="1233"/>
      <c r="P9" s="1233"/>
      <c r="Q9" s="1233"/>
      <c r="R9" s="1233">
        <v>1</v>
      </c>
      <c r="S9" s="1273"/>
      <c r="T9" s="1273"/>
      <c r="U9" s="1233"/>
      <c r="V9" s="1233"/>
      <c r="W9" s="1273"/>
      <c r="X9" s="1273"/>
      <c r="Y9" s="1273"/>
      <c r="Z9" s="1273">
        <v>100</v>
      </c>
      <c r="AA9" s="1273">
        <v>100</v>
      </c>
      <c r="AB9" s="1273">
        <v>1</v>
      </c>
      <c r="AC9" s="1273"/>
      <c r="AD9" s="1273"/>
      <c r="AE9" s="1273"/>
      <c r="AF9" s="1273"/>
      <c r="AG9" s="1927" t="s">
        <v>679</v>
      </c>
    </row>
    <row r="10" spans="1:33" s="279" customFormat="1" ht="27.95" customHeight="1">
      <c r="A10" s="1875" t="s">
        <v>180</v>
      </c>
      <c r="B10" s="1276" t="s">
        <v>181</v>
      </c>
      <c r="C10" s="960" t="s">
        <v>199</v>
      </c>
      <c r="D10" s="960"/>
      <c r="E10" s="1231" t="s">
        <v>200</v>
      </c>
      <c r="F10" s="1231" t="s">
        <v>200</v>
      </c>
      <c r="G10" s="993"/>
      <c r="H10" s="1269" t="s">
        <v>725</v>
      </c>
      <c r="I10" s="1269" t="s">
        <v>551</v>
      </c>
      <c r="J10" s="1269" t="s">
        <v>187</v>
      </c>
      <c r="K10" s="1265">
        <v>5800</v>
      </c>
      <c r="L10" s="1265">
        <v>5800</v>
      </c>
      <c r="M10" s="1095">
        <v>5800</v>
      </c>
      <c r="N10" s="1553">
        <f t="shared" si="0"/>
        <v>0</v>
      </c>
      <c r="O10" s="1233"/>
      <c r="P10" s="1233"/>
      <c r="Q10" s="1233"/>
      <c r="R10" s="1233"/>
      <c r="S10" s="1273"/>
      <c r="T10" s="1273"/>
      <c r="U10" s="1233"/>
      <c r="V10" s="1233"/>
      <c r="W10" s="1273"/>
      <c r="X10" s="1273"/>
      <c r="Y10" s="1273"/>
      <c r="Z10" s="1273">
        <v>100</v>
      </c>
      <c r="AA10" s="1273">
        <v>100</v>
      </c>
      <c r="AB10" s="1273">
        <v>1</v>
      </c>
      <c r="AC10" s="1273"/>
      <c r="AD10" s="1273"/>
      <c r="AE10" s="1273"/>
      <c r="AF10" s="1273"/>
      <c r="AG10" s="1927" t="s">
        <v>1945</v>
      </c>
    </row>
    <row r="11" spans="1:33" s="279" customFormat="1" ht="32.25" customHeight="1">
      <c r="A11" s="1875" t="s">
        <v>180</v>
      </c>
      <c r="B11" s="1276" t="s">
        <v>181</v>
      </c>
      <c r="C11" s="960" t="s">
        <v>199</v>
      </c>
      <c r="D11" s="960"/>
      <c r="E11" s="1231" t="s">
        <v>1941</v>
      </c>
      <c r="F11" s="1231" t="s">
        <v>1941</v>
      </c>
      <c r="G11" s="1026">
        <v>28</v>
      </c>
      <c r="H11" s="1269" t="s">
        <v>205</v>
      </c>
      <c r="I11" s="986" t="s">
        <v>1942</v>
      </c>
      <c r="J11" s="1269" t="s">
        <v>187</v>
      </c>
      <c r="K11" s="1265">
        <v>60000</v>
      </c>
      <c r="L11" s="1265">
        <v>60000</v>
      </c>
      <c r="M11" s="1095">
        <v>60000</v>
      </c>
      <c r="N11" s="1553">
        <f t="shared" si="0"/>
        <v>0</v>
      </c>
      <c r="O11" s="1233"/>
      <c r="P11" s="1233"/>
      <c r="Q11" s="1233"/>
      <c r="R11" s="1233"/>
      <c r="S11" s="1273"/>
      <c r="T11" s="1273"/>
      <c r="U11" s="1233">
        <v>1.1000000000000001</v>
      </c>
      <c r="V11" s="1233"/>
      <c r="W11" s="1273"/>
      <c r="X11" s="1273"/>
      <c r="Y11" s="1273"/>
      <c r="Z11" s="1273">
        <v>100</v>
      </c>
      <c r="AA11" s="1273">
        <v>100</v>
      </c>
      <c r="AB11" s="1273">
        <v>1</v>
      </c>
      <c r="AC11" s="1273"/>
      <c r="AD11" s="1273"/>
      <c r="AE11" s="1273"/>
      <c r="AF11" s="1273"/>
      <c r="AG11" s="1927" t="s">
        <v>679</v>
      </c>
    </row>
    <row r="12" spans="1:33" s="279" customFormat="1" ht="27.95" customHeight="1">
      <c r="A12" s="1875" t="s">
        <v>180</v>
      </c>
      <c r="B12" s="1276" t="s">
        <v>181</v>
      </c>
      <c r="C12" s="960" t="s">
        <v>199</v>
      </c>
      <c r="D12" s="960"/>
      <c r="E12" s="1550" t="s">
        <v>1946</v>
      </c>
      <c r="F12" s="1550" t="s">
        <v>1947</v>
      </c>
      <c r="G12" s="1026">
        <v>16</v>
      </c>
      <c r="H12" s="1204" t="s">
        <v>725</v>
      </c>
      <c r="I12" s="1204" t="s">
        <v>1948</v>
      </c>
      <c r="J12" s="1269" t="s">
        <v>187</v>
      </c>
      <c r="K12" s="1272">
        <v>5000</v>
      </c>
      <c r="L12" s="1265">
        <v>5000</v>
      </c>
      <c r="M12" s="1283">
        <v>5000</v>
      </c>
      <c r="N12" s="1553">
        <f t="shared" si="0"/>
        <v>0</v>
      </c>
      <c r="O12" s="1233"/>
      <c r="P12" s="1233"/>
      <c r="Q12" s="1233"/>
      <c r="R12" s="1233"/>
      <c r="S12" s="1273"/>
      <c r="T12" s="1273"/>
      <c r="U12" s="1233"/>
      <c r="V12" s="1233"/>
      <c r="W12" s="1273"/>
      <c r="X12" s="1273"/>
      <c r="Y12" s="1273"/>
      <c r="Z12" s="1273">
        <v>100</v>
      </c>
      <c r="AA12" s="1273">
        <v>100</v>
      </c>
      <c r="AB12" s="1273">
        <v>1</v>
      </c>
      <c r="AC12" s="1273"/>
      <c r="AD12" s="1273"/>
      <c r="AE12" s="1273"/>
      <c r="AF12" s="1273"/>
      <c r="AG12" s="1927" t="s">
        <v>1949</v>
      </c>
    </row>
    <row r="13" spans="1:33" s="279" customFormat="1" ht="27.95" customHeight="1">
      <c r="A13" s="1875" t="s">
        <v>180</v>
      </c>
      <c r="B13" s="1883" t="s">
        <v>181</v>
      </c>
      <c r="C13" s="1034" t="s">
        <v>210</v>
      </c>
      <c r="D13" s="1033"/>
      <c r="E13" s="1199" t="s">
        <v>1950</v>
      </c>
      <c r="F13" s="1034" t="s">
        <v>1950</v>
      </c>
      <c r="G13" s="1033">
        <v>167</v>
      </c>
      <c r="H13" s="986" t="s">
        <v>205</v>
      </c>
      <c r="I13" s="986" t="s">
        <v>1951</v>
      </c>
      <c r="J13" s="1861" t="s">
        <v>187</v>
      </c>
      <c r="K13" s="1953">
        <v>187000</v>
      </c>
      <c r="L13" s="1953">
        <v>187000</v>
      </c>
      <c r="M13" s="1197">
        <v>187000</v>
      </c>
      <c r="N13" s="792">
        <f t="shared" si="0"/>
        <v>0</v>
      </c>
      <c r="O13" s="788"/>
      <c r="P13" s="788"/>
      <c r="Q13" s="788"/>
      <c r="R13" s="788"/>
      <c r="S13" s="1885"/>
      <c r="T13" s="1885"/>
      <c r="U13" s="794">
        <v>2</v>
      </c>
      <c r="V13" s="1885"/>
      <c r="W13" s="1885"/>
      <c r="X13" s="1885"/>
      <c r="Y13" s="1885"/>
      <c r="Z13" s="1885">
        <v>100</v>
      </c>
      <c r="AA13" s="1885">
        <v>100</v>
      </c>
      <c r="AB13" s="1885">
        <v>1</v>
      </c>
      <c r="AC13" s="1885"/>
      <c r="AD13" s="1885"/>
      <c r="AE13" s="1885"/>
      <c r="AF13" s="1885"/>
      <c r="AG13" s="319" t="s">
        <v>174</v>
      </c>
    </row>
    <row r="14" spans="1:33" s="279" customFormat="1" ht="27.95" customHeight="1">
      <c r="A14" s="1875" t="s">
        <v>180</v>
      </c>
      <c r="B14" s="1883" t="s">
        <v>181</v>
      </c>
      <c r="C14" s="1034" t="s">
        <v>210</v>
      </c>
      <c r="D14" s="1033"/>
      <c r="E14" s="1199" t="s">
        <v>474</v>
      </c>
      <c r="F14" s="1034" t="s">
        <v>474</v>
      </c>
      <c r="G14" s="1037"/>
      <c r="H14" s="720" t="s">
        <v>725</v>
      </c>
      <c r="I14" s="986" t="s">
        <v>551</v>
      </c>
      <c r="J14" s="1861" t="s">
        <v>187</v>
      </c>
      <c r="K14" s="1953">
        <v>120000</v>
      </c>
      <c r="L14" s="1953">
        <v>120000</v>
      </c>
      <c r="M14" s="1197">
        <v>120000</v>
      </c>
      <c r="N14" s="792">
        <f t="shared" si="0"/>
        <v>0</v>
      </c>
      <c r="O14" s="788"/>
      <c r="P14" s="788"/>
      <c r="Q14" s="788"/>
      <c r="R14" s="788"/>
      <c r="S14" s="1885"/>
      <c r="T14" s="1885"/>
      <c r="U14" s="795"/>
      <c r="V14" s="1885"/>
      <c r="W14" s="1885"/>
      <c r="X14" s="1885"/>
      <c r="Y14" s="1885"/>
      <c r="Z14" s="1885">
        <v>100</v>
      </c>
      <c r="AA14" s="1885">
        <v>100</v>
      </c>
      <c r="AB14" s="1885">
        <v>1</v>
      </c>
      <c r="AC14" s="1885"/>
      <c r="AD14" s="1885"/>
      <c r="AE14" s="1885"/>
      <c r="AF14" s="1885"/>
      <c r="AG14" s="1561" t="s">
        <v>1952</v>
      </c>
    </row>
    <row r="15" spans="1:33" s="279" customFormat="1" ht="27.95" customHeight="1">
      <c r="A15" s="1875" t="s">
        <v>180</v>
      </c>
      <c r="B15" s="1883" t="s">
        <v>181</v>
      </c>
      <c r="C15" s="1034" t="s">
        <v>210</v>
      </c>
      <c r="D15" s="1033"/>
      <c r="E15" s="1199" t="s">
        <v>1953</v>
      </c>
      <c r="F15" s="1034" t="s">
        <v>1954</v>
      </c>
      <c r="G15" s="1033">
        <v>28</v>
      </c>
      <c r="H15" s="720" t="s">
        <v>725</v>
      </c>
      <c r="I15" s="1861" t="s">
        <v>1944</v>
      </c>
      <c r="J15" s="1861" t="s">
        <v>187</v>
      </c>
      <c r="K15" s="1953">
        <v>20000</v>
      </c>
      <c r="L15" s="1953">
        <v>20000</v>
      </c>
      <c r="M15" s="1198">
        <v>20000</v>
      </c>
      <c r="N15" s="792">
        <f t="shared" si="0"/>
        <v>0</v>
      </c>
      <c r="O15" s="788"/>
      <c r="P15" s="788"/>
      <c r="Q15" s="788"/>
      <c r="R15" s="788">
        <v>3</v>
      </c>
      <c r="S15" s="1885"/>
      <c r="T15" s="1885"/>
      <c r="U15" s="1885"/>
      <c r="V15" s="1885"/>
      <c r="W15" s="1885"/>
      <c r="X15" s="1861"/>
      <c r="Y15" s="1885"/>
      <c r="Z15" s="1885">
        <v>100</v>
      </c>
      <c r="AA15" s="1885">
        <v>100</v>
      </c>
      <c r="AB15" s="1885">
        <v>1</v>
      </c>
      <c r="AC15" s="1885"/>
      <c r="AD15" s="1885"/>
      <c r="AE15" s="1885"/>
      <c r="AF15" s="1885"/>
      <c r="AG15" s="319" t="s">
        <v>174</v>
      </c>
    </row>
    <row r="16" spans="1:33" s="169" customFormat="1" ht="27.95" customHeight="1">
      <c r="A16" s="1875" t="s">
        <v>180</v>
      </c>
      <c r="B16" s="1883" t="s">
        <v>181</v>
      </c>
      <c r="C16" s="1034" t="s">
        <v>210</v>
      </c>
      <c r="D16" s="1033"/>
      <c r="E16" s="1199" t="s">
        <v>1955</v>
      </c>
      <c r="F16" s="1034" t="s">
        <v>1955</v>
      </c>
      <c r="G16" s="1033">
        <v>28</v>
      </c>
      <c r="H16" s="720" t="s">
        <v>725</v>
      </c>
      <c r="I16" s="1861" t="s">
        <v>1944</v>
      </c>
      <c r="J16" s="1861" t="s">
        <v>187</v>
      </c>
      <c r="K16" s="1953">
        <v>10000</v>
      </c>
      <c r="L16" s="1953">
        <v>10000</v>
      </c>
      <c r="M16" s="1198">
        <v>10000</v>
      </c>
      <c r="N16" s="792">
        <f t="shared" si="0"/>
        <v>0</v>
      </c>
      <c r="O16" s="788"/>
      <c r="P16" s="788"/>
      <c r="Q16" s="788"/>
      <c r="R16" s="788">
        <v>1</v>
      </c>
      <c r="S16" s="1885"/>
      <c r="T16" s="1885"/>
      <c r="U16" s="1885"/>
      <c r="V16" s="1885"/>
      <c r="W16" s="1885"/>
      <c r="X16" s="1861"/>
      <c r="Y16" s="1885"/>
      <c r="Z16" s="1885">
        <v>100</v>
      </c>
      <c r="AA16" s="1885">
        <v>100</v>
      </c>
      <c r="AB16" s="1885">
        <v>1</v>
      </c>
      <c r="AC16" s="1885"/>
      <c r="AD16" s="1885"/>
      <c r="AE16" s="1885"/>
      <c r="AF16" s="1885"/>
      <c r="AG16" s="319" t="s">
        <v>174</v>
      </c>
    </row>
    <row r="17" spans="1:33" s="169" customFormat="1" ht="27.95" customHeight="1">
      <c r="A17" s="1875" t="s">
        <v>180</v>
      </c>
      <c r="B17" s="1883" t="s">
        <v>181</v>
      </c>
      <c r="C17" s="1034" t="s">
        <v>210</v>
      </c>
      <c r="D17" s="1033"/>
      <c r="E17" s="1199" t="s">
        <v>1956</v>
      </c>
      <c r="F17" s="1034" t="s">
        <v>1957</v>
      </c>
      <c r="G17" s="1033">
        <v>20</v>
      </c>
      <c r="H17" s="720" t="s">
        <v>725</v>
      </c>
      <c r="I17" s="1861" t="s">
        <v>1944</v>
      </c>
      <c r="J17" s="1861" t="s">
        <v>187</v>
      </c>
      <c r="K17" s="1953">
        <v>20000</v>
      </c>
      <c r="L17" s="1953">
        <v>20000</v>
      </c>
      <c r="M17" s="1198">
        <v>20000</v>
      </c>
      <c r="N17" s="792">
        <f t="shared" si="0"/>
        <v>0</v>
      </c>
      <c r="O17" s="788"/>
      <c r="P17" s="788"/>
      <c r="Q17" s="788"/>
      <c r="R17" s="788">
        <v>2</v>
      </c>
      <c r="S17" s="1885"/>
      <c r="T17" s="1885"/>
      <c r="U17" s="1885"/>
      <c r="V17" s="1885"/>
      <c r="W17" s="1885"/>
      <c r="X17" s="1885"/>
      <c r="Y17" s="1885"/>
      <c r="Z17" s="1885">
        <v>100</v>
      </c>
      <c r="AA17" s="1885">
        <v>100</v>
      </c>
      <c r="AB17" s="1885">
        <v>1</v>
      </c>
      <c r="AC17" s="1885"/>
      <c r="AD17" s="1885"/>
      <c r="AE17" s="1885"/>
      <c r="AF17" s="1885"/>
      <c r="AG17" s="319" t="s">
        <v>174</v>
      </c>
    </row>
    <row r="18" spans="1:33" s="169" customFormat="1" ht="27.95" customHeight="1">
      <c r="A18" s="1875" t="s">
        <v>180</v>
      </c>
      <c r="B18" s="1883" t="s">
        <v>181</v>
      </c>
      <c r="C18" s="1034" t="s">
        <v>210</v>
      </c>
      <c r="D18" s="1033"/>
      <c r="E18" s="1199" t="s">
        <v>1958</v>
      </c>
      <c r="F18" s="1034" t="s">
        <v>1958</v>
      </c>
      <c r="G18" s="1033">
        <v>16</v>
      </c>
      <c r="H18" s="720" t="s">
        <v>725</v>
      </c>
      <c r="I18" s="1861" t="s">
        <v>1944</v>
      </c>
      <c r="J18" s="1861" t="s">
        <v>187</v>
      </c>
      <c r="K18" s="1953">
        <v>15000</v>
      </c>
      <c r="L18" s="1953">
        <v>15000</v>
      </c>
      <c r="M18" s="1198">
        <v>15000</v>
      </c>
      <c r="N18" s="792">
        <f t="shared" si="0"/>
        <v>0</v>
      </c>
      <c r="O18" s="788"/>
      <c r="P18" s="788"/>
      <c r="Q18" s="788"/>
      <c r="R18" s="788">
        <v>1</v>
      </c>
      <c r="S18" s="1885"/>
      <c r="T18" s="1885"/>
      <c r="U18" s="1885"/>
      <c r="V18" s="1885"/>
      <c r="W18" s="1885"/>
      <c r="X18" s="1885"/>
      <c r="Y18" s="1885"/>
      <c r="Z18" s="1885">
        <v>100</v>
      </c>
      <c r="AA18" s="1885">
        <v>100</v>
      </c>
      <c r="AB18" s="1885">
        <v>1</v>
      </c>
      <c r="AC18" s="1885"/>
      <c r="AD18" s="1885"/>
      <c r="AE18" s="1885"/>
      <c r="AF18" s="1885"/>
      <c r="AG18" s="319" t="s">
        <v>174</v>
      </c>
    </row>
    <row r="19" spans="1:33" s="169" customFormat="1" ht="27.95" customHeight="1">
      <c r="A19" s="1875" t="s">
        <v>180</v>
      </c>
      <c r="B19" s="1883" t="s">
        <v>181</v>
      </c>
      <c r="C19" s="1034" t="s">
        <v>210</v>
      </c>
      <c r="D19" s="1033"/>
      <c r="E19" s="1199" t="s">
        <v>1959</v>
      </c>
      <c r="F19" s="1034" t="s">
        <v>1960</v>
      </c>
      <c r="G19" s="1033">
        <v>15</v>
      </c>
      <c r="H19" s="720" t="s">
        <v>725</v>
      </c>
      <c r="I19" s="1861" t="s">
        <v>1944</v>
      </c>
      <c r="J19" s="1861" t="s">
        <v>187</v>
      </c>
      <c r="K19" s="1953">
        <v>35000</v>
      </c>
      <c r="L19" s="1953">
        <v>35000</v>
      </c>
      <c r="M19" s="1198">
        <v>35000</v>
      </c>
      <c r="N19" s="792">
        <f t="shared" si="0"/>
        <v>0</v>
      </c>
      <c r="O19" s="788"/>
      <c r="P19" s="788"/>
      <c r="Q19" s="788"/>
      <c r="R19" s="787">
        <v>2</v>
      </c>
      <c r="S19" s="1885"/>
      <c r="T19" s="1885"/>
      <c r="U19" s="1885"/>
      <c r="V19" s="1885"/>
      <c r="W19" s="1885"/>
      <c r="X19" s="1885"/>
      <c r="Y19" s="1885"/>
      <c r="Z19" s="1885">
        <v>100</v>
      </c>
      <c r="AA19" s="1885">
        <v>100</v>
      </c>
      <c r="AB19" s="1885">
        <v>1</v>
      </c>
      <c r="AC19" s="1885"/>
      <c r="AD19" s="1885"/>
      <c r="AE19" s="1885"/>
      <c r="AF19" s="1885"/>
      <c r="AG19" s="319" t="s">
        <v>174</v>
      </c>
    </row>
    <row r="20" spans="1:33" s="169" customFormat="1" ht="27.95" customHeight="1">
      <c r="A20" s="1875" t="s">
        <v>180</v>
      </c>
      <c r="B20" s="1883" t="s">
        <v>181</v>
      </c>
      <c r="C20" s="1034" t="s">
        <v>210</v>
      </c>
      <c r="D20" s="1033"/>
      <c r="E20" s="1199" t="s">
        <v>1348</v>
      </c>
      <c r="F20" s="1034" t="s">
        <v>1348</v>
      </c>
      <c r="G20" s="1033">
        <v>56</v>
      </c>
      <c r="H20" s="720" t="s">
        <v>725</v>
      </c>
      <c r="I20" s="1861" t="s">
        <v>1944</v>
      </c>
      <c r="J20" s="1861" t="s">
        <v>187</v>
      </c>
      <c r="K20" s="1953">
        <v>12000</v>
      </c>
      <c r="L20" s="1953">
        <v>12000</v>
      </c>
      <c r="M20" s="1198">
        <v>12000</v>
      </c>
      <c r="N20" s="792">
        <f t="shared" si="0"/>
        <v>0</v>
      </c>
      <c r="O20" s="788"/>
      <c r="P20" s="788"/>
      <c r="Q20" s="788"/>
      <c r="R20" s="787">
        <v>1</v>
      </c>
      <c r="S20" s="1885"/>
      <c r="T20" s="1885"/>
      <c r="U20" s="1885"/>
      <c r="V20" s="1885"/>
      <c r="W20" s="1885"/>
      <c r="X20" s="1885"/>
      <c r="Y20" s="1885"/>
      <c r="Z20" s="1885">
        <v>100</v>
      </c>
      <c r="AA20" s="1885">
        <v>100</v>
      </c>
      <c r="AB20" s="1885">
        <v>1</v>
      </c>
      <c r="AC20" s="1885"/>
      <c r="AD20" s="1885"/>
      <c r="AE20" s="1885"/>
      <c r="AF20" s="1885"/>
      <c r="AG20" s="319" t="s">
        <v>174</v>
      </c>
    </row>
    <row r="21" spans="1:33" s="169" customFormat="1" ht="27.95" customHeight="1">
      <c r="A21" s="1875" t="s">
        <v>180</v>
      </c>
      <c r="B21" s="1883" t="s">
        <v>181</v>
      </c>
      <c r="C21" s="1034" t="s">
        <v>210</v>
      </c>
      <c r="D21" s="1033"/>
      <c r="E21" s="1199" t="s">
        <v>1961</v>
      </c>
      <c r="F21" s="1034" t="s">
        <v>1961</v>
      </c>
      <c r="G21" s="1033">
        <v>119</v>
      </c>
      <c r="H21" s="720" t="s">
        <v>725</v>
      </c>
      <c r="I21" s="1861" t="s">
        <v>1944</v>
      </c>
      <c r="J21" s="1861" t="s">
        <v>187</v>
      </c>
      <c r="K21" s="1953">
        <v>50000</v>
      </c>
      <c r="L21" s="1953">
        <v>50000</v>
      </c>
      <c r="M21" s="1198">
        <v>50000</v>
      </c>
      <c r="N21" s="792">
        <f t="shared" si="0"/>
        <v>0</v>
      </c>
      <c r="O21" s="788"/>
      <c r="P21" s="788"/>
      <c r="Q21" s="788"/>
      <c r="R21" s="787">
        <v>5</v>
      </c>
      <c r="S21" s="1885"/>
      <c r="T21" s="1885"/>
      <c r="U21" s="1885"/>
      <c r="V21" s="1885"/>
      <c r="W21" s="1885"/>
      <c r="X21" s="1885"/>
      <c r="Y21" s="1885"/>
      <c r="Z21" s="1885">
        <v>100</v>
      </c>
      <c r="AA21" s="1885">
        <v>100</v>
      </c>
      <c r="AB21" s="1885">
        <v>1</v>
      </c>
      <c r="AC21" s="1885"/>
      <c r="AD21" s="1885"/>
      <c r="AE21" s="1885"/>
      <c r="AF21" s="1885"/>
      <c r="AG21" s="319" t="s">
        <v>174</v>
      </c>
    </row>
    <row r="22" spans="1:33" s="169" customFormat="1" ht="27.95" customHeight="1">
      <c r="A22" s="1875" t="s">
        <v>180</v>
      </c>
      <c r="B22" s="1883" t="s">
        <v>181</v>
      </c>
      <c r="C22" s="1034" t="s">
        <v>210</v>
      </c>
      <c r="D22" s="1033"/>
      <c r="E22" s="1199" t="s">
        <v>1962</v>
      </c>
      <c r="F22" s="1034" t="s">
        <v>1963</v>
      </c>
      <c r="G22" s="1033">
        <v>12</v>
      </c>
      <c r="H22" s="720" t="s">
        <v>725</v>
      </c>
      <c r="I22" s="1861" t="s">
        <v>1944</v>
      </c>
      <c r="J22" s="1861" t="s">
        <v>187</v>
      </c>
      <c r="K22" s="1953">
        <v>20000</v>
      </c>
      <c r="L22" s="1953">
        <v>20000</v>
      </c>
      <c r="M22" s="1198">
        <v>20000</v>
      </c>
      <c r="N22" s="792">
        <f t="shared" si="0"/>
        <v>0</v>
      </c>
      <c r="O22" s="788"/>
      <c r="P22" s="788"/>
      <c r="Q22" s="788"/>
      <c r="R22" s="787">
        <v>2</v>
      </c>
      <c r="S22" s="1885"/>
      <c r="T22" s="1885"/>
      <c r="U22" s="1885"/>
      <c r="V22" s="1885"/>
      <c r="W22" s="1885"/>
      <c r="X22" s="1885"/>
      <c r="Y22" s="1885"/>
      <c r="Z22" s="1885">
        <v>100</v>
      </c>
      <c r="AA22" s="1885">
        <v>100</v>
      </c>
      <c r="AB22" s="1885">
        <v>1</v>
      </c>
      <c r="AC22" s="1885"/>
      <c r="AD22" s="1885"/>
      <c r="AE22" s="1885"/>
      <c r="AF22" s="1885"/>
      <c r="AG22" s="319" t="s">
        <v>174</v>
      </c>
    </row>
    <row r="23" spans="1:33" s="169" customFormat="1" ht="27.95" customHeight="1">
      <c r="A23" s="1875" t="s">
        <v>180</v>
      </c>
      <c r="B23" s="1883" t="s">
        <v>181</v>
      </c>
      <c r="C23" s="1034" t="s">
        <v>210</v>
      </c>
      <c r="D23" s="1033"/>
      <c r="E23" s="1199" t="s">
        <v>1964</v>
      </c>
      <c r="F23" s="1034" t="s">
        <v>1964</v>
      </c>
      <c r="G23" s="1033">
        <v>777</v>
      </c>
      <c r="H23" s="720" t="s">
        <v>725</v>
      </c>
      <c r="I23" s="1881" t="s">
        <v>562</v>
      </c>
      <c r="J23" s="1861" t="s">
        <v>563</v>
      </c>
      <c r="K23" s="1953">
        <v>75000</v>
      </c>
      <c r="L23" s="1953">
        <v>75000</v>
      </c>
      <c r="M23" s="1198">
        <v>75000</v>
      </c>
      <c r="N23" s="792">
        <f t="shared" si="0"/>
        <v>0</v>
      </c>
      <c r="O23" s="788"/>
      <c r="P23" s="788"/>
      <c r="Q23" s="788"/>
      <c r="R23" s="787"/>
      <c r="S23" s="1885"/>
      <c r="T23" s="1885">
        <v>3500</v>
      </c>
      <c r="U23" s="1885"/>
      <c r="V23" s="1885"/>
      <c r="W23" s="1885"/>
      <c r="X23" s="1885"/>
      <c r="Y23" s="1885"/>
      <c r="Z23" s="1885">
        <v>100</v>
      </c>
      <c r="AA23" s="1885">
        <v>100</v>
      </c>
      <c r="AB23" s="1885">
        <v>1</v>
      </c>
      <c r="AC23" s="1885"/>
      <c r="AD23" s="1885"/>
      <c r="AE23" s="1885"/>
      <c r="AF23" s="1885"/>
      <c r="AG23" s="319" t="s">
        <v>174</v>
      </c>
    </row>
    <row r="24" spans="1:33" s="169" customFormat="1" ht="27.95" customHeight="1">
      <c r="A24" s="1875" t="s">
        <v>180</v>
      </c>
      <c r="B24" s="1883" t="s">
        <v>181</v>
      </c>
      <c r="C24" s="1034" t="s">
        <v>210</v>
      </c>
      <c r="D24" s="1033"/>
      <c r="E24" s="1199" t="s">
        <v>1965</v>
      </c>
      <c r="F24" s="1034" t="s">
        <v>1966</v>
      </c>
      <c r="G24" s="1033">
        <v>1505</v>
      </c>
      <c r="H24" s="986" t="s">
        <v>725</v>
      </c>
      <c r="I24" s="1881" t="s">
        <v>562</v>
      </c>
      <c r="J24" s="986" t="s">
        <v>563</v>
      </c>
      <c r="K24" s="1863">
        <v>45000</v>
      </c>
      <c r="L24" s="1863">
        <v>45000</v>
      </c>
      <c r="M24" s="1198">
        <v>45000</v>
      </c>
      <c r="N24" s="792">
        <f t="shared" si="0"/>
        <v>0</v>
      </c>
      <c r="O24" s="788"/>
      <c r="P24" s="788"/>
      <c r="Q24" s="788"/>
      <c r="R24" s="1580"/>
      <c r="S24" s="1885"/>
      <c r="T24" s="1885">
        <v>2000</v>
      </c>
      <c r="U24" s="1885"/>
      <c r="V24" s="1885"/>
      <c r="W24" s="1885"/>
      <c r="X24" s="1885"/>
      <c r="Y24" s="1885"/>
      <c r="Z24" s="1885">
        <v>100</v>
      </c>
      <c r="AA24" s="1885">
        <v>100</v>
      </c>
      <c r="AB24" s="1885">
        <v>1</v>
      </c>
      <c r="AC24" s="1885"/>
      <c r="AD24" s="1885"/>
      <c r="AE24" s="1885"/>
      <c r="AF24" s="1885"/>
      <c r="AG24" s="319" t="s">
        <v>174</v>
      </c>
    </row>
    <row r="25" spans="1:33" s="169" customFormat="1" ht="27.95" customHeight="1">
      <c r="A25" s="1875" t="s">
        <v>180</v>
      </c>
      <c r="B25" s="722" t="s">
        <v>181</v>
      </c>
      <c r="C25" s="722" t="s">
        <v>252</v>
      </c>
      <c r="D25" s="722"/>
      <c r="E25" s="1897" t="s">
        <v>1967</v>
      </c>
      <c r="F25" s="1897" t="s">
        <v>1967</v>
      </c>
      <c r="G25" s="1885">
        <v>197</v>
      </c>
      <c r="H25" s="986" t="s">
        <v>205</v>
      </c>
      <c r="I25" s="986" t="s">
        <v>1942</v>
      </c>
      <c r="J25" s="1861" t="s">
        <v>187</v>
      </c>
      <c r="K25" s="1953">
        <v>433526</v>
      </c>
      <c r="L25" s="1953">
        <v>433526</v>
      </c>
      <c r="M25" s="1088">
        <v>433526</v>
      </c>
      <c r="N25" s="792">
        <f t="shared" si="0"/>
        <v>0</v>
      </c>
      <c r="O25" s="788"/>
      <c r="P25" s="788"/>
      <c r="Q25" s="788"/>
      <c r="R25" s="788"/>
      <c r="S25" s="1885"/>
      <c r="T25" s="1885"/>
      <c r="U25" s="1885">
        <v>4.5</v>
      </c>
      <c r="V25" s="1885"/>
      <c r="W25" s="1885"/>
      <c r="X25" s="1885"/>
      <c r="Y25" s="1885"/>
      <c r="Z25" s="1885">
        <v>100</v>
      </c>
      <c r="AA25" s="1885">
        <v>100</v>
      </c>
      <c r="AB25" s="1885">
        <v>1</v>
      </c>
      <c r="AC25" s="1885"/>
      <c r="AD25" s="1885"/>
      <c r="AE25" s="1885"/>
      <c r="AF25" s="1885"/>
      <c r="AG25" s="319"/>
    </row>
    <row r="26" spans="1:33" s="169" customFormat="1" ht="27.95" customHeight="1">
      <c r="A26" s="1875" t="s">
        <v>180</v>
      </c>
      <c r="B26" s="722" t="s">
        <v>181</v>
      </c>
      <c r="C26" s="722" t="s">
        <v>252</v>
      </c>
      <c r="D26" s="722"/>
      <c r="E26" s="1897" t="s">
        <v>1968</v>
      </c>
      <c r="F26" s="1897" t="s">
        <v>1968</v>
      </c>
      <c r="G26" s="1885">
        <v>102</v>
      </c>
      <c r="H26" s="986" t="s">
        <v>192</v>
      </c>
      <c r="I26" s="986" t="s">
        <v>551</v>
      </c>
      <c r="J26" s="1861" t="s">
        <v>187</v>
      </c>
      <c r="K26" s="1953">
        <v>79100</v>
      </c>
      <c r="L26" s="1953">
        <v>79100</v>
      </c>
      <c r="M26" s="1088">
        <v>79100</v>
      </c>
      <c r="N26" s="792">
        <f t="shared" si="0"/>
        <v>0</v>
      </c>
      <c r="O26" s="788"/>
      <c r="P26" s="788"/>
      <c r="Q26" s="788"/>
      <c r="R26" s="788"/>
      <c r="S26" s="1885"/>
      <c r="T26" s="1885"/>
      <c r="U26" s="1885"/>
      <c r="V26" s="1885"/>
      <c r="W26" s="1885"/>
      <c r="X26" s="1885"/>
      <c r="Y26" s="1885"/>
      <c r="Z26" s="1885">
        <v>100</v>
      </c>
      <c r="AA26" s="1885">
        <v>100</v>
      </c>
      <c r="AB26" s="1885">
        <v>1</v>
      </c>
      <c r="AC26" s="1885"/>
      <c r="AD26" s="1885"/>
      <c r="AE26" s="1885"/>
      <c r="AF26" s="1885"/>
      <c r="AG26" s="319" t="s">
        <v>1969</v>
      </c>
    </row>
    <row r="27" spans="1:33" s="169" customFormat="1" ht="27.95" customHeight="1">
      <c r="A27" s="1875" t="s">
        <v>180</v>
      </c>
      <c r="B27" s="722" t="s">
        <v>181</v>
      </c>
      <c r="C27" s="722" t="s">
        <v>252</v>
      </c>
      <c r="D27" s="722"/>
      <c r="E27" s="1859" t="s">
        <v>1970</v>
      </c>
      <c r="F27" s="1859" t="s">
        <v>1970</v>
      </c>
      <c r="G27" s="1885">
        <v>62</v>
      </c>
      <c r="H27" s="986" t="s">
        <v>192</v>
      </c>
      <c r="I27" s="986" t="s">
        <v>421</v>
      </c>
      <c r="J27" s="1861" t="s">
        <v>187</v>
      </c>
      <c r="K27" s="1863">
        <v>30000</v>
      </c>
      <c r="L27" s="1981">
        <v>30000</v>
      </c>
      <c r="M27" s="1281">
        <v>30000</v>
      </c>
      <c r="N27" s="792">
        <f t="shared" si="0"/>
        <v>0</v>
      </c>
      <c r="O27" s="788"/>
      <c r="P27" s="788"/>
      <c r="Q27" s="788"/>
      <c r="R27" s="788">
        <v>3.5</v>
      </c>
      <c r="S27" s="1885"/>
      <c r="T27" s="1885"/>
      <c r="U27" s="1885"/>
      <c r="V27" s="1885"/>
      <c r="W27" s="1885"/>
      <c r="X27" s="1885"/>
      <c r="Y27" s="1885"/>
      <c r="Z27" s="1885">
        <v>100</v>
      </c>
      <c r="AA27" s="1885">
        <v>100</v>
      </c>
      <c r="AB27" s="1885">
        <v>1</v>
      </c>
      <c r="AC27" s="1885"/>
      <c r="AD27" s="1885"/>
      <c r="AE27" s="1885"/>
      <c r="AF27" s="1885"/>
      <c r="AG27" s="319"/>
    </row>
    <row r="28" spans="1:33" ht="27.95" customHeight="1">
      <c r="A28" s="1875" t="s">
        <v>180</v>
      </c>
      <c r="B28" s="722" t="s">
        <v>181</v>
      </c>
      <c r="C28" s="722" t="s">
        <v>252</v>
      </c>
      <c r="D28" s="722"/>
      <c r="E28" s="1859" t="s">
        <v>571</v>
      </c>
      <c r="F28" s="1859" t="s">
        <v>1971</v>
      </c>
      <c r="G28" s="1885">
        <v>12</v>
      </c>
      <c r="H28" s="986" t="s">
        <v>192</v>
      </c>
      <c r="I28" s="986" t="s">
        <v>153</v>
      </c>
      <c r="J28" s="1861" t="s">
        <v>187</v>
      </c>
      <c r="K28" s="1863">
        <v>20000</v>
      </c>
      <c r="L28" s="1981">
        <v>20000</v>
      </c>
      <c r="M28" s="1281">
        <v>20000</v>
      </c>
      <c r="N28" s="792">
        <f t="shared" si="0"/>
        <v>0</v>
      </c>
      <c r="O28" s="788"/>
      <c r="P28" s="788"/>
      <c r="Q28" s="788">
        <v>1</v>
      </c>
      <c r="R28" s="788"/>
      <c r="S28" s="1885"/>
      <c r="T28" s="1885"/>
      <c r="U28" s="1885"/>
      <c r="V28" s="1885"/>
      <c r="W28" s="1885"/>
      <c r="X28" s="1885"/>
      <c r="Y28" s="1885"/>
      <c r="Z28" s="1885">
        <v>100</v>
      </c>
      <c r="AA28" s="1885">
        <v>100</v>
      </c>
      <c r="AB28" s="1885">
        <v>1</v>
      </c>
      <c r="AC28" s="1885"/>
      <c r="AD28" s="1885"/>
      <c r="AE28" s="1885"/>
      <c r="AF28" s="1885"/>
      <c r="AG28" s="319"/>
    </row>
    <row r="29" spans="1:33" ht="27.95" customHeight="1">
      <c r="A29" s="1875" t="s">
        <v>180</v>
      </c>
      <c r="B29" s="722" t="s">
        <v>181</v>
      </c>
      <c r="C29" s="722" t="s">
        <v>252</v>
      </c>
      <c r="D29" s="722"/>
      <c r="E29" s="1859" t="s">
        <v>474</v>
      </c>
      <c r="F29" s="1859" t="s">
        <v>474</v>
      </c>
      <c r="G29" s="988"/>
      <c r="H29" s="986" t="s">
        <v>192</v>
      </c>
      <c r="I29" s="1204" t="s">
        <v>1948</v>
      </c>
      <c r="J29" s="1861" t="s">
        <v>187</v>
      </c>
      <c r="K29" s="1863">
        <v>54630</v>
      </c>
      <c r="L29" s="1981">
        <v>54630</v>
      </c>
      <c r="M29" s="1281">
        <v>54630</v>
      </c>
      <c r="N29" s="792">
        <f t="shared" si="0"/>
        <v>0</v>
      </c>
      <c r="O29" s="788"/>
      <c r="P29" s="788"/>
      <c r="Q29" s="788"/>
      <c r="R29" s="788"/>
      <c r="S29" s="1885"/>
      <c r="T29" s="1885"/>
      <c r="U29" s="1885"/>
      <c r="V29" s="1885"/>
      <c r="W29" s="1885"/>
      <c r="X29" s="1885"/>
      <c r="Y29" s="1885"/>
      <c r="Z29" s="1885">
        <v>100</v>
      </c>
      <c r="AA29" s="1885">
        <v>100</v>
      </c>
      <c r="AB29" s="1885">
        <v>1</v>
      </c>
      <c r="AC29" s="1885"/>
      <c r="AD29" s="1885"/>
      <c r="AE29" s="1885"/>
      <c r="AF29" s="1885"/>
      <c r="AG29" s="319" t="s">
        <v>1972</v>
      </c>
    </row>
    <row r="30" spans="1:33" ht="27.95" customHeight="1">
      <c r="A30" s="1875" t="s">
        <v>180</v>
      </c>
      <c r="B30" s="722" t="s">
        <v>181</v>
      </c>
      <c r="C30" s="722" t="s">
        <v>252</v>
      </c>
      <c r="D30" s="722"/>
      <c r="E30" s="1859" t="s">
        <v>1973</v>
      </c>
      <c r="F30" s="1859" t="s">
        <v>1973</v>
      </c>
      <c r="G30" s="1885">
        <v>46</v>
      </c>
      <c r="H30" s="986" t="s">
        <v>192</v>
      </c>
      <c r="I30" s="986" t="s">
        <v>154</v>
      </c>
      <c r="J30" s="1861" t="s">
        <v>187</v>
      </c>
      <c r="K30" s="1863">
        <v>26000</v>
      </c>
      <c r="L30" s="1981">
        <v>26000</v>
      </c>
      <c r="M30" s="1281">
        <v>26000</v>
      </c>
      <c r="N30" s="792">
        <f t="shared" si="0"/>
        <v>0</v>
      </c>
      <c r="O30" s="788"/>
      <c r="P30" s="788"/>
      <c r="Q30" s="788"/>
      <c r="R30" s="788">
        <v>1.5</v>
      </c>
      <c r="S30" s="1885"/>
      <c r="T30" s="1885"/>
      <c r="U30" s="1885"/>
      <c r="V30" s="1885"/>
      <c r="W30" s="1885"/>
      <c r="X30" s="1885"/>
      <c r="Y30" s="1885"/>
      <c r="Z30" s="1885">
        <v>100</v>
      </c>
      <c r="AA30" s="1885">
        <v>100</v>
      </c>
      <c r="AB30" s="1885">
        <v>1</v>
      </c>
      <c r="AC30" s="1885"/>
      <c r="AD30" s="1885"/>
      <c r="AE30" s="1885"/>
      <c r="AF30" s="1885"/>
      <c r="AG30" s="319"/>
    </row>
    <row r="31" spans="1:33" ht="27.95" customHeight="1">
      <c r="A31" s="1875" t="s">
        <v>9</v>
      </c>
      <c r="B31" s="722" t="s">
        <v>181</v>
      </c>
      <c r="C31" s="722" t="s">
        <v>252</v>
      </c>
      <c r="D31" s="722"/>
      <c r="E31" s="1859" t="s">
        <v>1967</v>
      </c>
      <c r="F31" s="1859" t="s">
        <v>1967</v>
      </c>
      <c r="G31" s="1885">
        <v>197</v>
      </c>
      <c r="H31" s="986" t="s">
        <v>205</v>
      </c>
      <c r="I31" s="986" t="s">
        <v>1974</v>
      </c>
      <c r="J31" s="1861" t="s">
        <v>187</v>
      </c>
      <c r="K31" s="1863">
        <v>40000</v>
      </c>
      <c r="L31" s="1981">
        <v>40000</v>
      </c>
      <c r="M31" s="1281">
        <v>40000</v>
      </c>
      <c r="N31" s="792">
        <f t="shared" si="0"/>
        <v>0</v>
      </c>
      <c r="O31" s="788"/>
      <c r="P31" s="788"/>
      <c r="Q31" s="788"/>
      <c r="R31" s="788">
        <v>5.5</v>
      </c>
      <c r="S31" s="1885"/>
      <c r="T31" s="1885"/>
      <c r="U31" s="1885"/>
      <c r="V31" s="1885"/>
      <c r="W31" s="1885"/>
      <c r="X31" s="1885"/>
      <c r="Y31" s="1885"/>
      <c r="Z31" s="1885">
        <v>100</v>
      </c>
      <c r="AA31" s="1885">
        <v>100</v>
      </c>
      <c r="AB31" s="1885">
        <v>1</v>
      </c>
      <c r="AC31" s="1885"/>
      <c r="AD31" s="1885"/>
      <c r="AE31" s="1885"/>
      <c r="AF31" s="1885"/>
      <c r="AG31" s="319"/>
    </row>
    <row r="32" spans="1:33" ht="27.95" customHeight="1">
      <c r="A32" s="1875" t="s">
        <v>9</v>
      </c>
      <c r="B32" s="722" t="s">
        <v>181</v>
      </c>
      <c r="C32" s="722" t="s">
        <v>252</v>
      </c>
      <c r="D32" s="722"/>
      <c r="E32" s="1859" t="s">
        <v>1975</v>
      </c>
      <c r="F32" s="1859" t="s">
        <v>1976</v>
      </c>
      <c r="G32" s="1885">
        <v>53</v>
      </c>
      <c r="H32" s="986" t="s">
        <v>205</v>
      </c>
      <c r="I32" s="986" t="s">
        <v>1942</v>
      </c>
      <c r="J32" s="1861" t="s">
        <v>187</v>
      </c>
      <c r="K32" s="1863">
        <v>20000</v>
      </c>
      <c r="L32" s="1981">
        <v>20000</v>
      </c>
      <c r="M32" s="1281">
        <v>20000</v>
      </c>
      <c r="N32" s="792">
        <f t="shared" si="0"/>
        <v>0</v>
      </c>
      <c r="O32" s="788"/>
      <c r="P32" s="788"/>
      <c r="Q32" s="788"/>
      <c r="R32" s="788"/>
      <c r="S32" s="1885"/>
      <c r="T32" s="1885"/>
      <c r="U32" s="1885">
        <v>0.7</v>
      </c>
      <c r="V32" s="1885"/>
      <c r="W32" s="1885"/>
      <c r="X32" s="1885"/>
      <c r="Y32" s="1885"/>
      <c r="Z32" s="1885">
        <v>100</v>
      </c>
      <c r="AA32" s="1885">
        <v>100</v>
      </c>
      <c r="AB32" s="1885">
        <v>1</v>
      </c>
      <c r="AC32" s="1885"/>
      <c r="AD32" s="1885"/>
      <c r="AE32" s="1885"/>
      <c r="AF32" s="1885"/>
      <c r="AG32" s="319"/>
    </row>
    <row r="33" spans="1:33" ht="27.95" customHeight="1">
      <c r="A33" s="1875" t="s">
        <v>9</v>
      </c>
      <c r="B33" s="722" t="s">
        <v>181</v>
      </c>
      <c r="C33" s="722" t="s">
        <v>252</v>
      </c>
      <c r="D33" s="722"/>
      <c r="E33" s="1859" t="s">
        <v>474</v>
      </c>
      <c r="F33" s="1859" t="s">
        <v>474</v>
      </c>
      <c r="G33" s="988"/>
      <c r="H33" s="986" t="s">
        <v>192</v>
      </c>
      <c r="I33" s="986" t="s">
        <v>201</v>
      </c>
      <c r="J33" s="1861" t="s">
        <v>187</v>
      </c>
      <c r="K33" s="1863">
        <v>40000</v>
      </c>
      <c r="L33" s="1981">
        <v>40000</v>
      </c>
      <c r="M33" s="1281">
        <v>40000</v>
      </c>
      <c r="N33" s="792">
        <f t="shared" si="0"/>
        <v>0</v>
      </c>
      <c r="O33" s="788"/>
      <c r="P33" s="788"/>
      <c r="Q33" s="788"/>
      <c r="R33" s="788"/>
      <c r="S33" s="1885"/>
      <c r="T33" s="1885"/>
      <c r="U33" s="1885"/>
      <c r="V33" s="1885"/>
      <c r="W33" s="1885"/>
      <c r="X33" s="1885"/>
      <c r="Y33" s="1885"/>
      <c r="Z33" s="1885">
        <v>100</v>
      </c>
      <c r="AA33" s="1885">
        <v>100</v>
      </c>
      <c r="AB33" s="1885">
        <v>1</v>
      </c>
      <c r="AC33" s="1885"/>
      <c r="AD33" s="1885"/>
      <c r="AE33" s="1885"/>
      <c r="AF33" s="1885"/>
      <c r="AG33" s="319" t="s">
        <v>1977</v>
      </c>
    </row>
    <row r="34" spans="1:33" s="169" customFormat="1" ht="27.95" customHeight="1">
      <c r="A34" s="1875" t="s">
        <v>180</v>
      </c>
      <c r="B34" s="722" t="s">
        <v>181</v>
      </c>
      <c r="C34" s="722" t="s">
        <v>277</v>
      </c>
      <c r="D34" s="722"/>
      <c r="E34" s="1897" t="s">
        <v>1978</v>
      </c>
      <c r="F34" s="1897" t="s">
        <v>1978</v>
      </c>
      <c r="G34" s="1885">
        <v>42</v>
      </c>
      <c r="H34" s="720" t="s">
        <v>205</v>
      </c>
      <c r="I34" s="1273" t="s">
        <v>562</v>
      </c>
      <c r="J34" s="1269" t="s">
        <v>187</v>
      </c>
      <c r="K34" s="997">
        <v>24745.599999999999</v>
      </c>
      <c r="L34" s="997">
        <v>24745.599999999999</v>
      </c>
      <c r="M34" s="1099">
        <v>24745.599999999999</v>
      </c>
      <c r="N34" s="318">
        <f t="shared" si="0"/>
        <v>0</v>
      </c>
      <c r="O34" s="1885"/>
      <c r="P34" s="1885"/>
      <c r="Q34" s="788"/>
      <c r="R34" s="788"/>
      <c r="S34" s="1885"/>
      <c r="T34" s="1885">
        <v>1000</v>
      </c>
      <c r="U34" s="788"/>
      <c r="V34" s="788"/>
      <c r="W34" s="1885"/>
      <c r="X34" s="1885"/>
      <c r="Y34" s="1885"/>
      <c r="Z34" s="1885">
        <v>100</v>
      </c>
      <c r="AA34" s="1885">
        <v>100</v>
      </c>
      <c r="AB34" s="1885">
        <v>1</v>
      </c>
      <c r="AC34" s="1040"/>
      <c r="AD34" s="1040"/>
      <c r="AE34" s="1040"/>
      <c r="AF34" s="1040"/>
      <c r="AG34" s="319" t="s">
        <v>174</v>
      </c>
    </row>
    <row r="35" spans="1:33" s="169" customFormat="1" ht="27.95" customHeight="1">
      <c r="A35" s="1875" t="s">
        <v>180</v>
      </c>
      <c r="B35" s="722" t="s">
        <v>181</v>
      </c>
      <c r="C35" s="722" t="s">
        <v>277</v>
      </c>
      <c r="D35" s="722"/>
      <c r="E35" s="1897" t="s">
        <v>474</v>
      </c>
      <c r="F35" s="1897" t="s">
        <v>474</v>
      </c>
      <c r="G35" s="988"/>
      <c r="H35" s="720" t="s">
        <v>725</v>
      </c>
      <c r="I35" s="1204" t="s">
        <v>1948</v>
      </c>
      <c r="J35" s="1861" t="s">
        <v>187</v>
      </c>
      <c r="K35" s="997">
        <v>25098.6</v>
      </c>
      <c r="L35" s="997">
        <v>25098.6</v>
      </c>
      <c r="M35" s="1099">
        <v>25098.6</v>
      </c>
      <c r="N35" s="318">
        <f t="shared" si="0"/>
        <v>0</v>
      </c>
      <c r="O35" s="1885"/>
      <c r="P35" s="1885"/>
      <c r="Q35" s="788"/>
      <c r="R35" s="788"/>
      <c r="S35" s="1885"/>
      <c r="T35" s="1885"/>
      <c r="U35" s="788"/>
      <c r="V35" s="788"/>
      <c r="W35" s="1885"/>
      <c r="X35" s="1885"/>
      <c r="Y35" s="1885"/>
      <c r="Z35" s="1885">
        <v>100</v>
      </c>
      <c r="AA35" s="1885">
        <v>100</v>
      </c>
      <c r="AB35" s="1885">
        <v>1</v>
      </c>
      <c r="AC35" s="1040"/>
      <c r="AD35" s="1040"/>
      <c r="AE35" s="1040"/>
      <c r="AF35" s="1040"/>
      <c r="AG35" s="1258" t="s">
        <v>1979</v>
      </c>
    </row>
    <row r="36" spans="1:33" s="169" customFormat="1" ht="27.95" customHeight="1">
      <c r="A36" s="1875" t="s">
        <v>180</v>
      </c>
      <c r="B36" s="722" t="s">
        <v>181</v>
      </c>
      <c r="C36" s="722" t="s">
        <v>277</v>
      </c>
      <c r="D36" s="722"/>
      <c r="E36" s="1897" t="s">
        <v>1980</v>
      </c>
      <c r="F36" s="1897" t="s">
        <v>721</v>
      </c>
      <c r="G36" s="1885">
        <v>25</v>
      </c>
      <c r="H36" s="720" t="s">
        <v>205</v>
      </c>
      <c r="I36" s="986" t="s">
        <v>155</v>
      </c>
      <c r="J36" s="1861" t="s">
        <v>187</v>
      </c>
      <c r="K36" s="997">
        <v>6000</v>
      </c>
      <c r="L36" s="997">
        <v>6000</v>
      </c>
      <c r="M36" s="1099">
        <v>6000</v>
      </c>
      <c r="N36" s="318">
        <f t="shared" si="0"/>
        <v>0</v>
      </c>
      <c r="O36" s="1885"/>
      <c r="P36" s="1885"/>
      <c r="Q36" s="788"/>
      <c r="R36" s="788"/>
      <c r="S36" s="1885">
        <v>125</v>
      </c>
      <c r="T36" s="1885"/>
      <c r="U36" s="788"/>
      <c r="V36" s="788"/>
      <c r="W36" s="1885"/>
      <c r="X36" s="1885"/>
      <c r="Y36" s="1885"/>
      <c r="Z36" s="1885">
        <v>100</v>
      </c>
      <c r="AA36" s="1885">
        <v>100</v>
      </c>
      <c r="AB36" s="1885">
        <v>1</v>
      </c>
      <c r="AC36" s="1040"/>
      <c r="AD36" s="1040"/>
      <c r="AE36" s="1040"/>
      <c r="AF36" s="1040"/>
      <c r="AG36" s="319" t="s">
        <v>174</v>
      </c>
    </row>
    <row r="37" spans="1:33" s="169" customFormat="1" ht="27.95" customHeight="1">
      <c r="A37" s="1875" t="s">
        <v>180</v>
      </c>
      <c r="B37" s="722" t="s">
        <v>181</v>
      </c>
      <c r="C37" s="722" t="s">
        <v>277</v>
      </c>
      <c r="D37" s="722"/>
      <c r="E37" s="1897" t="s">
        <v>1981</v>
      </c>
      <c r="F37" s="1897" t="s">
        <v>721</v>
      </c>
      <c r="G37" s="1885">
        <v>29</v>
      </c>
      <c r="H37" s="720" t="s">
        <v>205</v>
      </c>
      <c r="I37" s="986" t="s">
        <v>155</v>
      </c>
      <c r="J37" s="1861" t="s">
        <v>187</v>
      </c>
      <c r="K37" s="997">
        <v>12000</v>
      </c>
      <c r="L37" s="997">
        <v>12000</v>
      </c>
      <c r="M37" s="1099">
        <v>12000</v>
      </c>
      <c r="N37" s="318">
        <f t="shared" si="0"/>
        <v>0</v>
      </c>
      <c r="O37" s="1885"/>
      <c r="P37" s="1885"/>
      <c r="Q37" s="788"/>
      <c r="R37" s="788"/>
      <c r="S37" s="1926">
        <v>250</v>
      </c>
      <c r="T37" s="1885"/>
      <c r="U37" s="788"/>
      <c r="V37" s="788"/>
      <c r="W37" s="1885"/>
      <c r="X37" s="1885"/>
      <c r="Y37" s="1885"/>
      <c r="Z37" s="1885">
        <v>100</v>
      </c>
      <c r="AA37" s="1885">
        <v>100</v>
      </c>
      <c r="AB37" s="1885">
        <v>1</v>
      </c>
      <c r="AC37" s="1040"/>
      <c r="AD37" s="1040"/>
      <c r="AE37" s="1040"/>
      <c r="AF37" s="1040"/>
      <c r="AG37" s="319" t="s">
        <v>174</v>
      </c>
    </row>
    <row r="38" spans="1:33" s="169" customFormat="1" ht="27.95" customHeight="1">
      <c r="A38" s="1875" t="s">
        <v>180</v>
      </c>
      <c r="B38" s="722" t="s">
        <v>181</v>
      </c>
      <c r="C38" s="722" t="s">
        <v>277</v>
      </c>
      <c r="D38" s="722"/>
      <c r="E38" s="1897" t="s">
        <v>1982</v>
      </c>
      <c r="F38" s="1897" t="s">
        <v>1983</v>
      </c>
      <c r="G38" s="988">
        <v>0</v>
      </c>
      <c r="H38" s="1269" t="s">
        <v>192</v>
      </c>
      <c r="I38" s="986" t="s">
        <v>293</v>
      </c>
      <c r="J38" s="1861" t="s">
        <v>187</v>
      </c>
      <c r="K38" s="997">
        <v>10950.4</v>
      </c>
      <c r="L38" s="997">
        <v>10950.4</v>
      </c>
      <c r="M38" s="1099">
        <v>10950.4</v>
      </c>
      <c r="N38" s="318">
        <f t="shared" si="0"/>
        <v>0</v>
      </c>
      <c r="O38" s="1885"/>
      <c r="P38" s="1885"/>
      <c r="Q38" s="788">
        <v>0.2</v>
      </c>
      <c r="R38" s="788"/>
      <c r="S38" s="1885"/>
      <c r="T38" s="1885"/>
      <c r="U38" s="788"/>
      <c r="V38" s="788"/>
      <c r="W38" s="1885"/>
      <c r="X38" s="1885"/>
      <c r="Y38" s="1885"/>
      <c r="Z38" s="1885">
        <v>100</v>
      </c>
      <c r="AA38" s="1885">
        <v>100</v>
      </c>
      <c r="AB38" s="1885">
        <v>1</v>
      </c>
      <c r="AC38" s="1040"/>
      <c r="AD38" s="1040"/>
      <c r="AE38" s="1040"/>
      <c r="AF38" s="1040"/>
      <c r="AG38" s="319" t="s">
        <v>174</v>
      </c>
    </row>
    <row r="39" spans="1:33" s="169" customFormat="1" ht="27.95" customHeight="1">
      <c r="A39" s="1875" t="s">
        <v>180</v>
      </c>
      <c r="B39" s="722" t="s">
        <v>181</v>
      </c>
      <c r="C39" s="722" t="s">
        <v>277</v>
      </c>
      <c r="D39" s="722"/>
      <c r="E39" s="1897" t="s">
        <v>1030</v>
      </c>
      <c r="F39" s="1897" t="s">
        <v>721</v>
      </c>
      <c r="G39" s="1885">
        <v>34</v>
      </c>
      <c r="H39" s="1269" t="s">
        <v>192</v>
      </c>
      <c r="I39" s="986" t="s">
        <v>293</v>
      </c>
      <c r="J39" s="1861" t="s">
        <v>187</v>
      </c>
      <c r="K39" s="997">
        <v>6500</v>
      </c>
      <c r="L39" s="997">
        <v>6500</v>
      </c>
      <c r="M39" s="1099">
        <v>6500</v>
      </c>
      <c r="N39" s="318">
        <f t="shared" si="0"/>
        <v>0</v>
      </c>
      <c r="O39" s="1885"/>
      <c r="P39" s="1885"/>
      <c r="Q39" s="788">
        <v>0.3</v>
      </c>
      <c r="R39" s="788"/>
      <c r="S39" s="1885"/>
      <c r="T39" s="1885"/>
      <c r="U39" s="788"/>
      <c r="V39" s="788"/>
      <c r="W39" s="1885"/>
      <c r="X39" s="1885"/>
      <c r="Y39" s="1885"/>
      <c r="Z39" s="1885">
        <v>100</v>
      </c>
      <c r="AA39" s="1885">
        <v>100</v>
      </c>
      <c r="AB39" s="1885">
        <v>1</v>
      </c>
      <c r="AC39" s="1040"/>
      <c r="AD39" s="1040"/>
      <c r="AE39" s="1040"/>
      <c r="AF39" s="1040"/>
      <c r="AG39" s="319" t="s">
        <v>1984</v>
      </c>
    </row>
    <row r="40" spans="1:33" s="169" customFormat="1" ht="27.95" customHeight="1">
      <c r="A40" s="1875" t="s">
        <v>180</v>
      </c>
      <c r="B40" s="722" t="s">
        <v>181</v>
      </c>
      <c r="C40" s="722" t="s">
        <v>277</v>
      </c>
      <c r="D40" s="722"/>
      <c r="E40" s="1897" t="s">
        <v>1985</v>
      </c>
      <c r="F40" s="1897" t="s">
        <v>1985</v>
      </c>
      <c r="G40" s="1885">
        <v>86</v>
      </c>
      <c r="H40" s="720" t="s">
        <v>205</v>
      </c>
      <c r="I40" s="986" t="s">
        <v>1986</v>
      </c>
      <c r="J40" s="1861" t="s">
        <v>187</v>
      </c>
      <c r="K40" s="997">
        <v>29215.63</v>
      </c>
      <c r="L40" s="997">
        <v>29215.63</v>
      </c>
      <c r="M40" s="1099">
        <v>29215.63</v>
      </c>
      <c r="N40" s="1100">
        <f t="shared" si="0"/>
        <v>0</v>
      </c>
      <c r="O40" s="1885"/>
      <c r="P40" s="1885"/>
      <c r="Q40" s="788"/>
      <c r="R40" s="788"/>
      <c r="S40" s="1885"/>
      <c r="T40" s="1885"/>
      <c r="U40" s="788"/>
      <c r="V40" s="788">
        <v>3</v>
      </c>
      <c r="W40" s="1885"/>
      <c r="X40" s="1885"/>
      <c r="Y40" s="1885"/>
      <c r="Z40" s="1885">
        <v>100</v>
      </c>
      <c r="AA40" s="1885">
        <v>100</v>
      </c>
      <c r="AB40" s="1885">
        <v>1</v>
      </c>
      <c r="AC40" s="1040"/>
      <c r="AD40" s="1040"/>
      <c r="AE40" s="1040"/>
      <c r="AF40" s="1040"/>
      <c r="AG40" s="319" t="s">
        <v>1984</v>
      </c>
    </row>
    <row r="41" spans="1:33" s="169" customFormat="1" ht="27.95" customHeight="1">
      <c r="A41" s="1875" t="s">
        <v>180</v>
      </c>
      <c r="B41" s="722" t="s">
        <v>181</v>
      </c>
      <c r="C41" s="722" t="s">
        <v>277</v>
      </c>
      <c r="D41" s="722"/>
      <c r="E41" s="1859" t="s">
        <v>474</v>
      </c>
      <c r="F41" s="1859" t="s">
        <v>474</v>
      </c>
      <c r="G41" s="988"/>
      <c r="H41" s="986" t="s">
        <v>725</v>
      </c>
      <c r="I41" s="986" t="s">
        <v>1944</v>
      </c>
      <c r="J41" s="986" t="s">
        <v>187</v>
      </c>
      <c r="K41" s="1969">
        <v>46616.17</v>
      </c>
      <c r="L41" s="1986">
        <v>46616.17</v>
      </c>
      <c r="M41" s="1282">
        <v>46616.17</v>
      </c>
      <c r="N41" s="318">
        <f t="shared" si="0"/>
        <v>0</v>
      </c>
      <c r="O41" s="1885"/>
      <c r="P41" s="1885"/>
      <c r="Q41" s="788"/>
      <c r="R41" s="788">
        <v>26</v>
      </c>
      <c r="S41" s="1885"/>
      <c r="T41" s="1885"/>
      <c r="U41" s="788"/>
      <c r="V41" s="788"/>
      <c r="W41" s="1885"/>
      <c r="X41" s="1885"/>
      <c r="Y41" s="1885"/>
      <c r="Z41" s="1885">
        <v>100</v>
      </c>
      <c r="AA41" s="1885">
        <v>100</v>
      </c>
      <c r="AB41" s="1885">
        <v>1</v>
      </c>
      <c r="AC41" s="1040"/>
      <c r="AD41" s="1040"/>
      <c r="AE41" s="1040"/>
      <c r="AF41" s="1040"/>
      <c r="AG41" s="319" t="s">
        <v>174</v>
      </c>
    </row>
    <row r="42" spans="1:33" s="169" customFormat="1" ht="27.95" customHeight="1">
      <c r="A42" s="1875" t="s">
        <v>9</v>
      </c>
      <c r="B42" s="722" t="s">
        <v>181</v>
      </c>
      <c r="C42" s="722" t="s">
        <v>277</v>
      </c>
      <c r="D42" s="722"/>
      <c r="E42" s="1072" t="s">
        <v>1987</v>
      </c>
      <c r="F42" s="1072" t="s">
        <v>1988</v>
      </c>
      <c r="G42" s="988">
        <v>42</v>
      </c>
      <c r="H42" s="1881" t="s">
        <v>205</v>
      </c>
      <c r="I42" s="986" t="s">
        <v>1986</v>
      </c>
      <c r="J42" s="986" t="s">
        <v>187</v>
      </c>
      <c r="K42" s="1969">
        <v>6000</v>
      </c>
      <c r="L42" s="1986">
        <v>6000</v>
      </c>
      <c r="M42" s="1282">
        <v>6000</v>
      </c>
      <c r="N42" s="318">
        <f t="shared" si="0"/>
        <v>0</v>
      </c>
      <c r="O42" s="1885"/>
      <c r="P42" s="1885"/>
      <c r="Q42" s="788"/>
      <c r="R42" s="788"/>
      <c r="S42" s="1885"/>
      <c r="T42" s="1885"/>
      <c r="U42" s="788"/>
      <c r="V42" s="1001">
        <v>0.5</v>
      </c>
      <c r="W42" s="1885"/>
      <c r="X42" s="1885"/>
      <c r="Y42" s="1885"/>
      <c r="Z42" s="1885">
        <v>100</v>
      </c>
      <c r="AA42" s="1885">
        <v>100</v>
      </c>
      <c r="AB42" s="1885">
        <v>1</v>
      </c>
      <c r="AC42" s="1040"/>
      <c r="AD42" s="1040"/>
      <c r="AE42" s="1040"/>
      <c r="AF42" s="1040"/>
      <c r="AG42" s="319" t="s">
        <v>174</v>
      </c>
    </row>
    <row r="43" spans="1:33" s="169" customFormat="1" ht="27.95" customHeight="1">
      <c r="A43" s="1875" t="s">
        <v>9</v>
      </c>
      <c r="B43" s="722" t="s">
        <v>181</v>
      </c>
      <c r="C43" s="722" t="s">
        <v>277</v>
      </c>
      <c r="D43" s="1073"/>
      <c r="E43" s="1072" t="s">
        <v>1989</v>
      </c>
      <c r="F43" s="1072" t="s">
        <v>1990</v>
      </c>
      <c r="G43" s="1881">
        <v>241</v>
      </c>
      <c r="H43" s="1881" t="s">
        <v>725</v>
      </c>
      <c r="I43" s="1881" t="s">
        <v>1944</v>
      </c>
      <c r="J43" s="1861" t="s">
        <v>187</v>
      </c>
      <c r="K43" s="1071">
        <v>8410.01</v>
      </c>
      <c r="L43" s="312">
        <v>8410.01</v>
      </c>
      <c r="M43" s="1581">
        <v>8410.01</v>
      </c>
      <c r="N43" s="1582">
        <f t="shared" si="0"/>
        <v>0</v>
      </c>
      <c r="O43" s="1881"/>
      <c r="P43" s="1881"/>
      <c r="Q43" s="1001"/>
      <c r="R43" s="1001">
        <v>2</v>
      </c>
      <c r="S43" s="1881"/>
      <c r="T43" s="1881"/>
      <c r="U43" s="1001"/>
      <c r="V43" s="1001"/>
      <c r="W43" s="1881"/>
      <c r="X43" s="1881"/>
      <c r="Y43" s="1881"/>
      <c r="Z43" s="1885">
        <v>100</v>
      </c>
      <c r="AA43" s="1885">
        <v>100</v>
      </c>
      <c r="AB43" s="1881">
        <v>1</v>
      </c>
      <c r="AC43" s="1881"/>
      <c r="AD43" s="1040"/>
      <c r="AE43" s="1881"/>
      <c r="AF43" s="1881"/>
      <c r="AG43" s="319" t="s">
        <v>174</v>
      </c>
    </row>
    <row r="44" spans="1:33" s="169" customFormat="1" ht="27.95" customHeight="1">
      <c r="A44" s="1875" t="s">
        <v>180</v>
      </c>
      <c r="B44" s="1276" t="s">
        <v>181</v>
      </c>
      <c r="C44" s="1276" t="s">
        <v>305</v>
      </c>
      <c r="D44" s="1276"/>
      <c r="E44" s="1231" t="s">
        <v>1991</v>
      </c>
      <c r="F44" s="1231" t="s">
        <v>1991</v>
      </c>
      <c r="G44" s="1273">
        <v>94</v>
      </c>
      <c r="H44" s="1269" t="s">
        <v>205</v>
      </c>
      <c r="I44" s="1269" t="s">
        <v>421</v>
      </c>
      <c r="J44" s="1269" t="s">
        <v>187</v>
      </c>
      <c r="K44" s="963">
        <v>60000</v>
      </c>
      <c r="L44" s="963">
        <v>60000</v>
      </c>
      <c r="M44" s="1101">
        <v>60000</v>
      </c>
      <c r="N44" s="1553">
        <f t="shared" si="0"/>
        <v>0</v>
      </c>
      <c r="O44" s="1233"/>
      <c r="P44" s="1233"/>
      <c r="Q44" s="1233"/>
      <c r="R44" s="1233">
        <v>6</v>
      </c>
      <c r="S44" s="1273"/>
      <c r="T44" s="1273"/>
      <c r="U44" s="1233"/>
      <c r="V44" s="1233"/>
      <c r="W44" s="1273"/>
      <c r="X44" s="1273"/>
      <c r="Y44" s="1273"/>
      <c r="Z44" s="1273">
        <v>100</v>
      </c>
      <c r="AA44" s="1273">
        <v>100</v>
      </c>
      <c r="AB44" s="1273">
        <v>1</v>
      </c>
      <c r="AC44" s="1273"/>
      <c r="AD44" s="1273"/>
      <c r="AE44" s="1273"/>
      <c r="AF44" s="1273"/>
      <c r="AG44" s="1927"/>
    </row>
    <row r="45" spans="1:33" s="169" customFormat="1" ht="27.95" customHeight="1">
      <c r="A45" s="1875" t="s">
        <v>180</v>
      </c>
      <c r="B45" s="1276" t="s">
        <v>181</v>
      </c>
      <c r="C45" s="1276" t="s">
        <v>305</v>
      </c>
      <c r="D45" s="1276"/>
      <c r="E45" s="1231" t="s">
        <v>1992</v>
      </c>
      <c r="F45" s="1231" t="s">
        <v>1993</v>
      </c>
      <c r="G45" s="1273">
        <v>186</v>
      </c>
      <c r="H45" s="1269" t="s">
        <v>205</v>
      </c>
      <c r="I45" s="1269" t="s">
        <v>421</v>
      </c>
      <c r="J45" s="1269" t="s">
        <v>187</v>
      </c>
      <c r="K45" s="963">
        <v>60000</v>
      </c>
      <c r="L45" s="963">
        <v>60000</v>
      </c>
      <c r="M45" s="1101">
        <v>60000</v>
      </c>
      <c r="N45" s="1553">
        <f t="shared" si="0"/>
        <v>0</v>
      </c>
      <c r="O45" s="1233"/>
      <c r="P45" s="1233"/>
      <c r="Q45" s="1233"/>
      <c r="R45" s="1233">
        <v>4</v>
      </c>
      <c r="S45" s="1273"/>
      <c r="T45" s="1273"/>
      <c r="U45" s="1233"/>
      <c r="V45" s="1233"/>
      <c r="W45" s="1273"/>
      <c r="X45" s="1273"/>
      <c r="Y45" s="1273"/>
      <c r="Z45" s="1273">
        <v>100</v>
      </c>
      <c r="AA45" s="1273">
        <v>100</v>
      </c>
      <c r="AB45" s="1273">
        <v>1</v>
      </c>
      <c r="AC45" s="1273"/>
      <c r="AD45" s="1273"/>
      <c r="AE45" s="1273"/>
      <c r="AF45" s="1273"/>
      <c r="AG45" s="1927"/>
    </row>
    <row r="46" spans="1:33" s="169" customFormat="1" ht="27.95" customHeight="1">
      <c r="A46" s="1875" t="s">
        <v>180</v>
      </c>
      <c r="B46" s="1276" t="s">
        <v>181</v>
      </c>
      <c r="C46" s="1276" t="s">
        <v>305</v>
      </c>
      <c r="D46" s="1276"/>
      <c r="E46" s="1231" t="s">
        <v>457</v>
      </c>
      <c r="F46" s="1231" t="s">
        <v>457</v>
      </c>
      <c r="G46" s="1273">
        <v>253</v>
      </c>
      <c r="H46" s="1269" t="s">
        <v>205</v>
      </c>
      <c r="I46" s="1269" t="s">
        <v>421</v>
      </c>
      <c r="J46" s="1269" t="s">
        <v>187</v>
      </c>
      <c r="K46" s="963">
        <v>32500</v>
      </c>
      <c r="L46" s="963">
        <v>32500</v>
      </c>
      <c r="M46" s="1101">
        <v>32500</v>
      </c>
      <c r="N46" s="1553">
        <f t="shared" si="0"/>
        <v>0</v>
      </c>
      <c r="O46" s="1233"/>
      <c r="P46" s="1233"/>
      <c r="Q46" s="1233"/>
      <c r="R46" s="1233">
        <v>2.5</v>
      </c>
      <c r="S46" s="1273"/>
      <c r="T46" s="1273"/>
      <c r="U46" s="1233"/>
      <c r="V46" s="1233"/>
      <c r="W46" s="1273"/>
      <c r="X46" s="1273"/>
      <c r="Y46" s="1273"/>
      <c r="Z46" s="1273">
        <v>100</v>
      </c>
      <c r="AA46" s="1273">
        <v>100</v>
      </c>
      <c r="AB46" s="1273">
        <v>1</v>
      </c>
      <c r="AC46" s="1273"/>
      <c r="AD46" s="1273"/>
      <c r="AE46" s="1273"/>
      <c r="AF46" s="1273"/>
      <c r="AG46" s="1927"/>
    </row>
    <row r="47" spans="1:33" s="169" customFormat="1" ht="27.95" customHeight="1">
      <c r="A47" s="1875" t="s">
        <v>180</v>
      </c>
      <c r="B47" s="1276" t="s">
        <v>181</v>
      </c>
      <c r="C47" s="1276" t="s">
        <v>305</v>
      </c>
      <c r="D47" s="1276"/>
      <c r="E47" s="1231" t="s">
        <v>1994</v>
      </c>
      <c r="F47" s="1231" t="s">
        <v>1995</v>
      </c>
      <c r="G47" s="1273">
        <v>90</v>
      </c>
      <c r="H47" s="1269" t="s">
        <v>725</v>
      </c>
      <c r="I47" s="1273" t="s">
        <v>562</v>
      </c>
      <c r="J47" s="1269" t="s">
        <v>187</v>
      </c>
      <c r="K47" s="963">
        <v>140000</v>
      </c>
      <c r="L47" s="963">
        <v>140000</v>
      </c>
      <c r="M47" s="1101">
        <v>140000</v>
      </c>
      <c r="N47" s="1553">
        <f t="shared" si="0"/>
        <v>0</v>
      </c>
      <c r="O47" s="1233"/>
      <c r="P47" s="1233"/>
      <c r="Q47" s="1233"/>
      <c r="R47" s="1233"/>
      <c r="S47" s="1273"/>
      <c r="T47" s="1273">
        <v>2800</v>
      </c>
      <c r="U47" s="1233"/>
      <c r="V47" s="1233"/>
      <c r="W47" s="1273"/>
      <c r="X47" s="1273"/>
      <c r="Y47" s="1273"/>
      <c r="Z47" s="1273">
        <v>100</v>
      </c>
      <c r="AA47" s="1273">
        <v>100</v>
      </c>
      <c r="AB47" s="1273">
        <v>1</v>
      </c>
      <c r="AC47" s="1273"/>
      <c r="AD47" s="1273"/>
      <c r="AE47" s="1273"/>
      <c r="AF47" s="1273"/>
      <c r="AG47" s="1927"/>
    </row>
    <row r="48" spans="1:33" s="169" customFormat="1" ht="27.95" customHeight="1">
      <c r="A48" s="1875" t="s">
        <v>180</v>
      </c>
      <c r="B48" s="1276" t="s">
        <v>181</v>
      </c>
      <c r="C48" s="1276" t="s">
        <v>305</v>
      </c>
      <c r="D48" s="1276"/>
      <c r="E48" s="1231" t="s">
        <v>1996</v>
      </c>
      <c r="F48" s="1231" t="s">
        <v>1996</v>
      </c>
      <c r="G48" s="1273">
        <v>37</v>
      </c>
      <c r="H48" s="1269" t="s">
        <v>725</v>
      </c>
      <c r="I48" s="1269" t="s">
        <v>1944</v>
      </c>
      <c r="J48" s="1269" t="s">
        <v>187</v>
      </c>
      <c r="K48" s="963">
        <v>35000</v>
      </c>
      <c r="L48" s="963">
        <v>35000</v>
      </c>
      <c r="M48" s="1101">
        <v>35000</v>
      </c>
      <c r="N48" s="1553">
        <f t="shared" si="0"/>
        <v>0</v>
      </c>
      <c r="O48" s="1233"/>
      <c r="P48" s="1233"/>
      <c r="Q48" s="1233"/>
      <c r="R48" s="1233">
        <v>3.5</v>
      </c>
      <c r="S48" s="1273"/>
      <c r="T48" s="1273"/>
      <c r="U48" s="1233"/>
      <c r="V48" s="1233"/>
      <c r="W48" s="1273"/>
      <c r="X48" s="1273"/>
      <c r="Y48" s="1273"/>
      <c r="Z48" s="1273">
        <v>100</v>
      </c>
      <c r="AA48" s="1273">
        <v>100</v>
      </c>
      <c r="AB48" s="1273">
        <v>1</v>
      </c>
      <c r="AC48" s="1273"/>
      <c r="AD48" s="1273"/>
      <c r="AE48" s="1273"/>
      <c r="AF48" s="1273"/>
      <c r="AG48" s="1927"/>
    </row>
    <row r="49" spans="1:33" s="169" customFormat="1" ht="27.75" customHeight="1">
      <c r="A49" s="1875" t="s">
        <v>180</v>
      </c>
      <c r="B49" s="1276" t="s">
        <v>181</v>
      </c>
      <c r="C49" s="1276" t="s">
        <v>305</v>
      </c>
      <c r="D49" s="1276"/>
      <c r="E49" s="1231" t="s">
        <v>1997</v>
      </c>
      <c r="F49" s="1231" t="s">
        <v>1998</v>
      </c>
      <c r="G49" s="1273">
        <v>70</v>
      </c>
      <c r="H49" s="1269" t="s">
        <v>205</v>
      </c>
      <c r="I49" s="986" t="s">
        <v>1942</v>
      </c>
      <c r="J49" s="1269" t="s">
        <v>187</v>
      </c>
      <c r="K49" s="963">
        <v>350714</v>
      </c>
      <c r="L49" s="963">
        <v>350714</v>
      </c>
      <c r="M49" s="1101">
        <v>300714</v>
      </c>
      <c r="N49" s="1275">
        <f t="shared" si="0"/>
        <v>50000</v>
      </c>
      <c r="O49" s="1233"/>
      <c r="P49" s="1233"/>
      <c r="Q49" s="1233"/>
      <c r="R49" s="1233"/>
      <c r="S49" s="1273"/>
      <c r="T49" s="1273"/>
      <c r="U49" s="1233">
        <v>4.5</v>
      </c>
      <c r="V49" s="1233"/>
      <c r="W49" s="1273"/>
      <c r="X49" s="1273"/>
      <c r="Y49" s="1273"/>
      <c r="Z49" s="1273">
        <v>100</v>
      </c>
      <c r="AA49" s="1273">
        <v>85</v>
      </c>
      <c r="AB49" s="1273">
        <v>1</v>
      </c>
      <c r="AC49" s="1273"/>
      <c r="AD49" s="1273"/>
      <c r="AE49" s="1273"/>
      <c r="AF49" s="1273"/>
      <c r="AG49" s="942" t="s">
        <v>1999</v>
      </c>
    </row>
    <row r="50" spans="1:33" s="169" customFormat="1" ht="27.95" customHeight="1">
      <c r="A50" s="1875" t="s">
        <v>180</v>
      </c>
      <c r="B50" s="1276" t="s">
        <v>181</v>
      </c>
      <c r="C50" s="1276" t="s">
        <v>305</v>
      </c>
      <c r="D50" s="1276"/>
      <c r="E50" s="1231" t="s">
        <v>2000</v>
      </c>
      <c r="F50" s="1231" t="s">
        <v>2001</v>
      </c>
      <c r="G50" s="1273">
        <v>335</v>
      </c>
      <c r="H50" s="1269" t="s">
        <v>205</v>
      </c>
      <c r="I50" s="1269" t="s">
        <v>421</v>
      </c>
      <c r="J50" s="1269" t="s">
        <v>187</v>
      </c>
      <c r="K50" s="963">
        <v>30000</v>
      </c>
      <c r="L50" s="963">
        <v>30000</v>
      </c>
      <c r="M50" s="1101">
        <v>30000</v>
      </c>
      <c r="N50" s="1275">
        <f t="shared" si="0"/>
        <v>0</v>
      </c>
      <c r="O50" s="1233"/>
      <c r="P50" s="1233"/>
      <c r="Q50" s="1233"/>
      <c r="R50" s="1233">
        <v>2</v>
      </c>
      <c r="S50" s="1273"/>
      <c r="T50" s="1273"/>
      <c r="U50" s="1233"/>
      <c r="V50" s="1233"/>
      <c r="W50" s="1273"/>
      <c r="X50" s="1273"/>
      <c r="Y50" s="1273"/>
      <c r="Z50" s="1273">
        <v>100</v>
      </c>
      <c r="AA50" s="1273">
        <v>100</v>
      </c>
      <c r="AB50" s="1273">
        <v>1</v>
      </c>
      <c r="AC50" s="1273"/>
      <c r="AD50" s="1273"/>
      <c r="AE50" s="1273"/>
      <c r="AF50" s="1273"/>
      <c r="AG50" s="1927"/>
    </row>
    <row r="51" spans="1:33" s="169" customFormat="1" ht="27.95" customHeight="1">
      <c r="A51" s="1875" t="s">
        <v>180</v>
      </c>
      <c r="B51" s="1276" t="s">
        <v>181</v>
      </c>
      <c r="C51" s="1276" t="s">
        <v>305</v>
      </c>
      <c r="D51" s="1276"/>
      <c r="E51" s="1231" t="s">
        <v>2002</v>
      </c>
      <c r="F51" s="1231" t="s">
        <v>2003</v>
      </c>
      <c r="G51" s="1273">
        <v>132</v>
      </c>
      <c r="H51" s="1269" t="s">
        <v>205</v>
      </c>
      <c r="I51" s="1269" t="s">
        <v>421</v>
      </c>
      <c r="J51" s="1269" t="s">
        <v>187</v>
      </c>
      <c r="K51" s="1272">
        <v>25000</v>
      </c>
      <c r="L51" s="1272">
        <v>25000</v>
      </c>
      <c r="M51" s="1283">
        <v>25000</v>
      </c>
      <c r="N51" s="1275">
        <f t="shared" si="0"/>
        <v>0</v>
      </c>
      <c r="O51" s="1233"/>
      <c r="P51" s="1233"/>
      <c r="Q51" s="1233"/>
      <c r="R51" s="1233">
        <v>1</v>
      </c>
      <c r="S51" s="1273"/>
      <c r="T51" s="1273"/>
      <c r="U51" s="1233"/>
      <c r="V51" s="1233"/>
      <c r="W51" s="1273"/>
      <c r="X51" s="1273"/>
      <c r="Y51" s="1273"/>
      <c r="Z51" s="1273">
        <v>100</v>
      </c>
      <c r="AA51" s="1273">
        <v>100</v>
      </c>
      <c r="AB51" s="1273">
        <v>1</v>
      </c>
      <c r="AC51" s="1273"/>
      <c r="AD51" s="1273"/>
      <c r="AE51" s="1273"/>
      <c r="AF51" s="1273"/>
      <c r="AG51" s="1927"/>
    </row>
    <row r="52" spans="1:33" s="279" customFormat="1" ht="27.95" customHeight="1">
      <c r="A52" s="1875" t="s">
        <v>180</v>
      </c>
      <c r="B52" s="1276" t="s">
        <v>181</v>
      </c>
      <c r="C52" s="1276" t="s">
        <v>305</v>
      </c>
      <c r="D52" s="1276"/>
      <c r="E52" s="1231" t="s">
        <v>2004</v>
      </c>
      <c r="F52" s="1231" t="s">
        <v>2004</v>
      </c>
      <c r="G52" s="1273">
        <v>66</v>
      </c>
      <c r="H52" s="1269" t="s">
        <v>725</v>
      </c>
      <c r="I52" s="1269" t="s">
        <v>421</v>
      </c>
      <c r="J52" s="1269" t="s">
        <v>187</v>
      </c>
      <c r="K52" s="1272">
        <v>35000</v>
      </c>
      <c r="L52" s="1272">
        <v>35000</v>
      </c>
      <c r="M52" s="1283">
        <v>35000</v>
      </c>
      <c r="N52" s="1275">
        <f t="shared" si="0"/>
        <v>0</v>
      </c>
      <c r="O52" s="1233"/>
      <c r="P52" s="1233"/>
      <c r="Q52" s="1233"/>
      <c r="R52" s="1233">
        <v>3</v>
      </c>
      <c r="S52" s="1273"/>
      <c r="T52" s="1273"/>
      <c r="U52" s="1233"/>
      <c r="V52" s="1233"/>
      <c r="W52" s="1273"/>
      <c r="X52" s="1273"/>
      <c r="Y52" s="1273"/>
      <c r="Z52" s="1273">
        <v>100</v>
      </c>
      <c r="AA52" s="1273">
        <v>100</v>
      </c>
      <c r="AB52" s="1273">
        <v>1</v>
      </c>
      <c r="AC52" s="1273"/>
      <c r="AD52" s="1273"/>
      <c r="AE52" s="1273"/>
      <c r="AF52" s="1273"/>
      <c r="AG52" s="1927"/>
    </row>
    <row r="53" spans="1:33" s="279" customFormat="1" ht="27.95" customHeight="1">
      <c r="A53" s="1875" t="s">
        <v>180</v>
      </c>
      <c r="B53" s="1276" t="s">
        <v>181</v>
      </c>
      <c r="C53" s="1276" t="s">
        <v>305</v>
      </c>
      <c r="D53" s="1276"/>
      <c r="E53" s="1231" t="s">
        <v>2005</v>
      </c>
      <c r="F53" s="1231" t="s">
        <v>2005</v>
      </c>
      <c r="G53" s="1273">
        <v>57</v>
      </c>
      <c r="H53" s="1269" t="s">
        <v>725</v>
      </c>
      <c r="I53" s="1269" t="s">
        <v>1944</v>
      </c>
      <c r="J53" s="1269" t="s">
        <v>187</v>
      </c>
      <c r="K53" s="1272">
        <v>40000</v>
      </c>
      <c r="L53" s="1272">
        <v>40000</v>
      </c>
      <c r="M53" s="1283">
        <v>40000</v>
      </c>
      <c r="N53" s="1275">
        <f t="shared" si="0"/>
        <v>0</v>
      </c>
      <c r="O53" s="1233"/>
      <c r="P53" s="1233"/>
      <c r="Q53" s="1233"/>
      <c r="R53" s="1233">
        <v>6</v>
      </c>
      <c r="S53" s="1273"/>
      <c r="T53" s="1273"/>
      <c r="U53" s="1233"/>
      <c r="V53" s="1233"/>
      <c r="W53" s="1273"/>
      <c r="X53" s="1273"/>
      <c r="Y53" s="1273"/>
      <c r="Z53" s="1273">
        <v>100</v>
      </c>
      <c r="AA53" s="1273">
        <v>100</v>
      </c>
      <c r="AB53" s="1273">
        <v>1</v>
      </c>
      <c r="AC53" s="1273"/>
      <c r="AD53" s="1273"/>
      <c r="AE53" s="1273"/>
      <c r="AF53" s="1273"/>
      <c r="AG53" s="1927"/>
    </row>
    <row r="54" spans="1:33" s="279" customFormat="1" ht="27.95" customHeight="1">
      <c r="A54" s="1875" t="s">
        <v>180</v>
      </c>
      <c r="B54" s="1276" t="s">
        <v>181</v>
      </c>
      <c r="C54" s="1276" t="s">
        <v>305</v>
      </c>
      <c r="D54" s="1276"/>
      <c r="E54" s="1231" t="s">
        <v>2006</v>
      </c>
      <c r="F54" s="1231" t="s">
        <v>2006</v>
      </c>
      <c r="G54" s="1273">
        <v>356</v>
      </c>
      <c r="H54" s="1269" t="s">
        <v>725</v>
      </c>
      <c r="I54" s="1269" t="s">
        <v>1944</v>
      </c>
      <c r="J54" s="1269" t="s">
        <v>187</v>
      </c>
      <c r="K54" s="1272">
        <v>35000</v>
      </c>
      <c r="L54" s="1272">
        <v>35000</v>
      </c>
      <c r="M54" s="1283">
        <v>35000</v>
      </c>
      <c r="N54" s="1275">
        <f t="shared" si="0"/>
        <v>0</v>
      </c>
      <c r="O54" s="1233"/>
      <c r="P54" s="1233"/>
      <c r="Q54" s="1233"/>
      <c r="R54" s="1233">
        <v>7</v>
      </c>
      <c r="S54" s="1273"/>
      <c r="T54" s="1273"/>
      <c r="U54" s="1233"/>
      <c r="V54" s="1233"/>
      <c r="W54" s="1273"/>
      <c r="X54" s="1273"/>
      <c r="Y54" s="1273"/>
      <c r="Z54" s="1273">
        <v>100</v>
      </c>
      <c r="AA54" s="1273">
        <v>100</v>
      </c>
      <c r="AB54" s="1273">
        <v>1</v>
      </c>
      <c r="AC54" s="1273"/>
      <c r="AD54" s="1273"/>
      <c r="AE54" s="1273"/>
      <c r="AF54" s="1273"/>
      <c r="AG54" s="1927"/>
    </row>
    <row r="55" spans="1:33" s="279" customFormat="1" ht="27.95" customHeight="1">
      <c r="A55" s="1875" t="s">
        <v>180</v>
      </c>
      <c r="B55" s="1276" t="s">
        <v>181</v>
      </c>
      <c r="C55" s="1276" t="s">
        <v>305</v>
      </c>
      <c r="D55" s="1276"/>
      <c r="E55" s="1231" t="s">
        <v>2007</v>
      </c>
      <c r="F55" s="1231" t="s">
        <v>2007</v>
      </c>
      <c r="G55" s="1273">
        <v>36</v>
      </c>
      <c r="H55" s="1269" t="s">
        <v>725</v>
      </c>
      <c r="I55" s="1269" t="s">
        <v>1944</v>
      </c>
      <c r="J55" s="1269" t="s">
        <v>187</v>
      </c>
      <c r="K55" s="1272">
        <v>23500</v>
      </c>
      <c r="L55" s="1272">
        <v>23500</v>
      </c>
      <c r="M55" s="1283">
        <v>23500</v>
      </c>
      <c r="N55" s="1275">
        <f t="shared" si="0"/>
        <v>0</v>
      </c>
      <c r="O55" s="1233"/>
      <c r="P55" s="1233"/>
      <c r="Q55" s="1233"/>
      <c r="R55" s="1233">
        <v>12</v>
      </c>
      <c r="S55" s="1273"/>
      <c r="T55" s="1273"/>
      <c r="U55" s="1233"/>
      <c r="V55" s="1233"/>
      <c r="W55" s="1273"/>
      <c r="X55" s="1273"/>
      <c r="Y55" s="1273"/>
      <c r="Z55" s="1273">
        <v>100</v>
      </c>
      <c r="AA55" s="1273">
        <v>100</v>
      </c>
      <c r="AB55" s="1273">
        <v>1</v>
      </c>
      <c r="AC55" s="1273"/>
      <c r="AD55" s="1273"/>
      <c r="AE55" s="1273"/>
      <c r="AF55" s="1273"/>
      <c r="AG55" s="1927"/>
    </row>
    <row r="56" spans="1:33" s="279" customFormat="1" ht="27.95" customHeight="1">
      <c r="A56" s="1875" t="s">
        <v>180</v>
      </c>
      <c r="B56" s="1276" t="s">
        <v>181</v>
      </c>
      <c r="C56" s="1276" t="s">
        <v>305</v>
      </c>
      <c r="D56" s="1276"/>
      <c r="E56" s="1231" t="s">
        <v>2008</v>
      </c>
      <c r="F56" s="1231" t="s">
        <v>2008</v>
      </c>
      <c r="G56" s="1273">
        <v>45</v>
      </c>
      <c r="H56" s="1269" t="s">
        <v>725</v>
      </c>
      <c r="I56" s="1269" t="s">
        <v>1944</v>
      </c>
      <c r="J56" s="1269" t="s">
        <v>187</v>
      </c>
      <c r="K56" s="1272">
        <v>30000</v>
      </c>
      <c r="L56" s="1272">
        <v>30000</v>
      </c>
      <c r="M56" s="1283">
        <v>30000</v>
      </c>
      <c r="N56" s="1275">
        <f t="shared" si="0"/>
        <v>0</v>
      </c>
      <c r="O56" s="1233"/>
      <c r="P56" s="1233"/>
      <c r="Q56" s="1233"/>
      <c r="R56" s="1233">
        <v>8</v>
      </c>
      <c r="S56" s="1273"/>
      <c r="T56" s="1273"/>
      <c r="U56" s="1233"/>
      <c r="V56" s="1233"/>
      <c r="W56" s="1273"/>
      <c r="X56" s="1273"/>
      <c r="Y56" s="1273"/>
      <c r="Z56" s="1273">
        <v>100</v>
      </c>
      <c r="AA56" s="1273">
        <v>100</v>
      </c>
      <c r="AB56" s="1273">
        <v>1</v>
      </c>
      <c r="AC56" s="1273"/>
      <c r="AD56" s="1273"/>
      <c r="AE56" s="1273"/>
      <c r="AF56" s="1273"/>
      <c r="AG56" s="1927"/>
    </row>
    <row r="57" spans="1:33" s="279" customFormat="1" ht="27.95" customHeight="1">
      <c r="A57" s="1875" t="s">
        <v>180</v>
      </c>
      <c r="B57" s="1276" t="s">
        <v>181</v>
      </c>
      <c r="C57" s="1276" t="s">
        <v>305</v>
      </c>
      <c r="D57" s="1276"/>
      <c r="E57" s="1231" t="s">
        <v>2009</v>
      </c>
      <c r="F57" s="1231" t="s">
        <v>2009</v>
      </c>
      <c r="G57" s="992"/>
      <c r="H57" s="1269" t="s">
        <v>725</v>
      </c>
      <c r="I57" s="1269" t="s">
        <v>201</v>
      </c>
      <c r="J57" s="1269" t="s">
        <v>187</v>
      </c>
      <c r="K57" s="1272">
        <v>54000</v>
      </c>
      <c r="L57" s="1272">
        <v>54000</v>
      </c>
      <c r="M57" s="1283">
        <v>54000</v>
      </c>
      <c r="N57" s="1275">
        <f t="shared" si="0"/>
        <v>0</v>
      </c>
      <c r="O57" s="1233"/>
      <c r="P57" s="1233"/>
      <c r="Q57" s="1233"/>
      <c r="R57" s="1233"/>
      <c r="S57" s="1273"/>
      <c r="T57" s="1273"/>
      <c r="U57" s="1233"/>
      <c r="V57" s="1233"/>
      <c r="W57" s="1273"/>
      <c r="X57" s="1273"/>
      <c r="Y57" s="1273"/>
      <c r="Z57" s="1273">
        <v>100</v>
      </c>
      <c r="AA57" s="1273">
        <v>100</v>
      </c>
      <c r="AB57" s="1273">
        <v>1</v>
      </c>
      <c r="AC57" s="1273"/>
      <c r="AD57" s="1273"/>
      <c r="AE57" s="1273"/>
      <c r="AF57" s="1273"/>
      <c r="AG57" s="1927" t="s">
        <v>2010</v>
      </c>
    </row>
    <row r="58" spans="1:33" s="279" customFormat="1" ht="27.95" customHeight="1">
      <c r="A58" s="1875" t="s">
        <v>9</v>
      </c>
      <c r="B58" s="1276" t="s">
        <v>181</v>
      </c>
      <c r="C58" s="1276" t="s">
        <v>305</v>
      </c>
      <c r="D58" s="1276"/>
      <c r="E58" s="1231" t="s">
        <v>2011</v>
      </c>
      <c r="F58" s="1231" t="s">
        <v>2011</v>
      </c>
      <c r="G58" s="1273">
        <v>106</v>
      </c>
      <c r="H58" s="1269" t="s">
        <v>725</v>
      </c>
      <c r="I58" s="1269" t="s">
        <v>1944</v>
      </c>
      <c r="J58" s="1269" t="s">
        <v>187</v>
      </c>
      <c r="K58" s="1272">
        <v>15000</v>
      </c>
      <c r="L58" s="1272">
        <v>15000</v>
      </c>
      <c r="M58" s="1283">
        <v>15000</v>
      </c>
      <c r="N58" s="1275">
        <f t="shared" si="0"/>
        <v>0</v>
      </c>
      <c r="O58" s="1233"/>
      <c r="P58" s="1233"/>
      <c r="Q58" s="1233"/>
      <c r="R58" s="1233">
        <v>2</v>
      </c>
      <c r="S58" s="1273"/>
      <c r="T58" s="1273"/>
      <c r="U58" s="1233"/>
      <c r="V58" s="1233"/>
      <c r="W58" s="1273"/>
      <c r="X58" s="1273"/>
      <c r="Y58" s="1273"/>
      <c r="Z58" s="1273">
        <v>100</v>
      </c>
      <c r="AA58" s="1273">
        <v>100</v>
      </c>
      <c r="AB58" s="1273">
        <v>1</v>
      </c>
      <c r="AC58" s="1273"/>
      <c r="AD58" s="1273"/>
      <c r="AE58" s="1273"/>
      <c r="AF58" s="1273"/>
      <c r="AG58" s="1927"/>
    </row>
    <row r="59" spans="1:33" s="280" customFormat="1" ht="27.95" customHeight="1">
      <c r="A59" s="1875" t="s">
        <v>9</v>
      </c>
      <c r="B59" s="1276" t="s">
        <v>181</v>
      </c>
      <c r="C59" s="1276" t="s">
        <v>305</v>
      </c>
      <c r="D59" s="1276"/>
      <c r="E59" s="1231" t="s">
        <v>2012</v>
      </c>
      <c r="F59" s="1231" t="s">
        <v>2013</v>
      </c>
      <c r="G59" s="1273">
        <v>28</v>
      </c>
      <c r="H59" s="1269" t="s">
        <v>725</v>
      </c>
      <c r="I59" s="1269" t="s">
        <v>1944</v>
      </c>
      <c r="J59" s="1269" t="s">
        <v>187</v>
      </c>
      <c r="K59" s="1272">
        <v>5000</v>
      </c>
      <c r="L59" s="1272">
        <v>5000</v>
      </c>
      <c r="M59" s="1283">
        <v>5000</v>
      </c>
      <c r="N59" s="1275">
        <f t="shared" si="0"/>
        <v>0</v>
      </c>
      <c r="O59" s="1233"/>
      <c r="P59" s="1233"/>
      <c r="Q59" s="1233"/>
      <c r="R59" s="1233">
        <v>1</v>
      </c>
      <c r="S59" s="1273"/>
      <c r="T59" s="1273"/>
      <c r="U59" s="1233"/>
      <c r="V59" s="1233"/>
      <c r="W59" s="1273"/>
      <c r="X59" s="1273"/>
      <c r="Y59" s="1273"/>
      <c r="Z59" s="1273">
        <v>100</v>
      </c>
      <c r="AA59" s="1273">
        <v>100</v>
      </c>
      <c r="AB59" s="1273">
        <v>1</v>
      </c>
      <c r="AC59" s="1273"/>
      <c r="AD59" s="1273"/>
      <c r="AE59" s="1273"/>
      <c r="AF59" s="1273"/>
      <c r="AG59" s="1927"/>
    </row>
    <row r="60" spans="1:33" s="280" customFormat="1" ht="27.95" customHeight="1">
      <c r="A60" s="1875" t="s">
        <v>9</v>
      </c>
      <c r="B60" s="1276" t="s">
        <v>181</v>
      </c>
      <c r="C60" s="1276" t="s">
        <v>305</v>
      </c>
      <c r="D60" s="1276"/>
      <c r="E60" s="1231" t="s">
        <v>1064</v>
      </c>
      <c r="F60" s="1231" t="s">
        <v>2014</v>
      </c>
      <c r="G60" s="1273">
        <v>38</v>
      </c>
      <c r="H60" s="1269" t="s">
        <v>725</v>
      </c>
      <c r="I60" s="1269" t="s">
        <v>1944</v>
      </c>
      <c r="J60" s="1269" t="s">
        <v>187</v>
      </c>
      <c r="K60" s="1272">
        <v>5000</v>
      </c>
      <c r="L60" s="1272">
        <v>5000</v>
      </c>
      <c r="M60" s="1283">
        <v>5000</v>
      </c>
      <c r="N60" s="1275">
        <f t="shared" si="0"/>
        <v>0</v>
      </c>
      <c r="O60" s="1233"/>
      <c r="P60" s="1233"/>
      <c r="Q60" s="1233"/>
      <c r="R60" s="1233">
        <v>1</v>
      </c>
      <c r="S60" s="1273"/>
      <c r="T60" s="1273"/>
      <c r="U60" s="1233"/>
      <c r="V60" s="1233"/>
      <c r="W60" s="1273"/>
      <c r="X60" s="1273"/>
      <c r="Y60" s="1273"/>
      <c r="Z60" s="1273">
        <v>100</v>
      </c>
      <c r="AA60" s="1273">
        <v>100</v>
      </c>
      <c r="AB60" s="1273">
        <v>1</v>
      </c>
      <c r="AC60" s="1273"/>
      <c r="AD60" s="1273"/>
      <c r="AE60" s="1273"/>
      <c r="AF60" s="1273"/>
      <c r="AG60" s="1927"/>
    </row>
    <row r="61" spans="1:33" s="279" customFormat="1" ht="27.95" customHeight="1">
      <c r="A61" s="1875" t="s">
        <v>180</v>
      </c>
      <c r="B61" s="722" t="s">
        <v>181</v>
      </c>
      <c r="C61" s="722" t="s">
        <v>339</v>
      </c>
      <c r="D61" s="722"/>
      <c r="E61" s="1897" t="s">
        <v>2015</v>
      </c>
      <c r="F61" s="1897" t="s">
        <v>2015</v>
      </c>
      <c r="G61" s="1885">
        <v>81</v>
      </c>
      <c r="H61" s="986" t="s">
        <v>205</v>
      </c>
      <c r="I61" s="986" t="s">
        <v>1942</v>
      </c>
      <c r="J61" s="986" t="s">
        <v>187</v>
      </c>
      <c r="K61" s="1953">
        <v>185456</v>
      </c>
      <c r="L61" s="1953">
        <v>185456</v>
      </c>
      <c r="M61" s="1088">
        <v>185456</v>
      </c>
      <c r="N61" s="318">
        <f t="shared" si="0"/>
        <v>0</v>
      </c>
      <c r="O61" s="788"/>
      <c r="P61" s="788"/>
      <c r="Q61" s="788"/>
      <c r="R61" s="788"/>
      <c r="S61" s="1885"/>
      <c r="T61" s="1885"/>
      <c r="U61" s="796">
        <v>4</v>
      </c>
      <c r="V61" s="1885"/>
      <c r="W61" s="1885"/>
      <c r="X61" s="1885"/>
      <c r="Y61" s="1885"/>
      <c r="Z61" s="1885">
        <v>100</v>
      </c>
      <c r="AA61" s="990">
        <v>100</v>
      </c>
      <c r="AB61" s="1885">
        <v>1</v>
      </c>
      <c r="AC61" s="1885"/>
      <c r="AD61" s="1885"/>
      <c r="AE61" s="1885"/>
      <c r="AF61" s="1885"/>
      <c r="AG61" s="1886"/>
    </row>
    <row r="62" spans="1:33" s="279" customFormat="1" ht="27.95" customHeight="1">
      <c r="A62" s="1875" t="s">
        <v>180</v>
      </c>
      <c r="B62" s="722" t="s">
        <v>181</v>
      </c>
      <c r="C62" s="722" t="s">
        <v>339</v>
      </c>
      <c r="D62" s="722"/>
      <c r="E62" s="1897" t="s">
        <v>474</v>
      </c>
      <c r="F62" s="1897" t="s">
        <v>474</v>
      </c>
      <c r="G62" s="988"/>
      <c r="H62" s="986" t="s">
        <v>725</v>
      </c>
      <c r="I62" s="1204" t="s">
        <v>1948</v>
      </c>
      <c r="J62" s="986" t="s">
        <v>187</v>
      </c>
      <c r="K62" s="1953">
        <v>18150</v>
      </c>
      <c r="L62" s="1953">
        <v>18150</v>
      </c>
      <c r="M62" s="1088">
        <v>18150</v>
      </c>
      <c r="N62" s="318">
        <f t="shared" si="0"/>
        <v>0</v>
      </c>
      <c r="O62" s="788"/>
      <c r="P62" s="788"/>
      <c r="Q62" s="788"/>
      <c r="R62" s="787"/>
      <c r="S62" s="1885"/>
      <c r="T62" s="1885"/>
      <c r="U62" s="1885"/>
      <c r="V62" s="1885"/>
      <c r="W62" s="1885"/>
      <c r="X62" s="1885"/>
      <c r="Y62" s="1885"/>
      <c r="Z62" s="1885">
        <v>100</v>
      </c>
      <c r="AA62" s="990">
        <v>100</v>
      </c>
      <c r="AB62" s="1885">
        <v>1</v>
      </c>
      <c r="AC62" s="1885"/>
      <c r="AD62" s="1885"/>
      <c r="AE62" s="1885"/>
      <c r="AF62" s="1885"/>
      <c r="AG62" s="319" t="s">
        <v>2016</v>
      </c>
    </row>
    <row r="63" spans="1:33" s="279" customFormat="1" ht="27.95" customHeight="1">
      <c r="A63" s="1875" t="s">
        <v>180</v>
      </c>
      <c r="B63" s="722" t="s">
        <v>181</v>
      </c>
      <c r="C63" s="722" t="s">
        <v>339</v>
      </c>
      <c r="D63" s="722"/>
      <c r="E63" s="1859" t="s">
        <v>474</v>
      </c>
      <c r="F63" s="1859" t="s">
        <v>474</v>
      </c>
      <c r="G63" s="988"/>
      <c r="H63" s="986" t="s">
        <v>725</v>
      </c>
      <c r="I63" s="986" t="s">
        <v>551</v>
      </c>
      <c r="J63" s="986" t="s">
        <v>187</v>
      </c>
      <c r="K63" s="1863">
        <v>44954</v>
      </c>
      <c r="L63" s="1981">
        <v>44954</v>
      </c>
      <c r="M63" s="1281">
        <v>44954</v>
      </c>
      <c r="N63" s="318">
        <f t="shared" si="0"/>
        <v>0</v>
      </c>
      <c r="O63" s="788"/>
      <c r="P63" s="788"/>
      <c r="Q63" s="788"/>
      <c r="R63" s="787"/>
      <c r="S63" s="1885"/>
      <c r="T63" s="1885"/>
      <c r="U63" s="1885"/>
      <c r="V63" s="1885"/>
      <c r="W63" s="1885"/>
      <c r="X63" s="1885"/>
      <c r="Y63" s="1885"/>
      <c r="Z63" s="1885">
        <v>100</v>
      </c>
      <c r="AA63" s="990">
        <v>100</v>
      </c>
      <c r="AB63" s="1885">
        <v>1</v>
      </c>
      <c r="AC63" s="1885"/>
      <c r="AD63" s="1885"/>
      <c r="AE63" s="1885"/>
      <c r="AF63" s="1885"/>
      <c r="AG63" s="319" t="s">
        <v>2017</v>
      </c>
    </row>
    <row r="64" spans="1:33" s="279" customFormat="1" ht="27.95" customHeight="1">
      <c r="A64" s="1875" t="s">
        <v>180</v>
      </c>
      <c r="B64" s="722" t="s">
        <v>181</v>
      </c>
      <c r="C64" s="722" t="s">
        <v>339</v>
      </c>
      <c r="D64" s="722"/>
      <c r="E64" s="1859" t="s">
        <v>1133</v>
      </c>
      <c r="F64" s="1859" t="s">
        <v>1133</v>
      </c>
      <c r="G64" s="1885">
        <v>26</v>
      </c>
      <c r="H64" s="986" t="s">
        <v>205</v>
      </c>
      <c r="I64" s="986" t="s">
        <v>421</v>
      </c>
      <c r="J64" s="986" t="s">
        <v>187</v>
      </c>
      <c r="K64" s="1863">
        <v>86000</v>
      </c>
      <c r="L64" s="1981">
        <v>86000</v>
      </c>
      <c r="M64" s="1281">
        <v>86000</v>
      </c>
      <c r="N64" s="318">
        <f t="shared" si="0"/>
        <v>0</v>
      </c>
      <c r="O64" s="788"/>
      <c r="P64" s="788"/>
      <c r="Q64" s="788"/>
      <c r="R64" s="787">
        <v>4</v>
      </c>
      <c r="S64" s="1885"/>
      <c r="T64" s="1885"/>
      <c r="U64" s="1885"/>
      <c r="V64" s="1885"/>
      <c r="W64" s="1885"/>
      <c r="X64" s="1885"/>
      <c r="Y64" s="1885"/>
      <c r="Z64" s="1885">
        <v>100</v>
      </c>
      <c r="AA64" s="1885">
        <v>100</v>
      </c>
      <c r="AB64" s="1885">
        <v>1</v>
      </c>
      <c r="AC64" s="1885"/>
      <c r="AD64" s="1885"/>
      <c r="AE64" s="1885"/>
      <c r="AF64" s="1885"/>
      <c r="AG64" s="319"/>
    </row>
    <row r="65" spans="1:33" s="279" customFormat="1" ht="27.95" customHeight="1">
      <c r="A65" s="1875" t="s">
        <v>180</v>
      </c>
      <c r="B65" s="722" t="s">
        <v>181</v>
      </c>
      <c r="C65" s="722" t="s">
        <v>339</v>
      </c>
      <c r="D65" s="722"/>
      <c r="E65" s="1859" t="s">
        <v>2018</v>
      </c>
      <c r="F65" s="1859" t="s">
        <v>2019</v>
      </c>
      <c r="G65" s="1885">
        <v>30</v>
      </c>
      <c r="H65" s="986" t="s">
        <v>725</v>
      </c>
      <c r="I65" s="986" t="s">
        <v>1944</v>
      </c>
      <c r="J65" s="986" t="s">
        <v>187</v>
      </c>
      <c r="K65" s="1863">
        <v>30000</v>
      </c>
      <c r="L65" s="1981">
        <v>30000</v>
      </c>
      <c r="M65" s="1281">
        <v>30000</v>
      </c>
      <c r="N65" s="318">
        <f t="shared" si="0"/>
        <v>0</v>
      </c>
      <c r="O65" s="788"/>
      <c r="P65" s="788"/>
      <c r="Q65" s="788"/>
      <c r="R65" s="787">
        <v>5</v>
      </c>
      <c r="S65" s="1885"/>
      <c r="T65" s="1885"/>
      <c r="U65" s="1885"/>
      <c r="V65" s="1885"/>
      <c r="W65" s="1885"/>
      <c r="X65" s="1885"/>
      <c r="Y65" s="1885"/>
      <c r="Z65" s="1885">
        <v>100</v>
      </c>
      <c r="AA65" s="990">
        <v>100</v>
      </c>
      <c r="AB65" s="1885">
        <v>1</v>
      </c>
      <c r="AC65" s="1885"/>
      <c r="AD65" s="1885"/>
      <c r="AE65" s="1885"/>
      <c r="AF65" s="1885"/>
      <c r="AG65" s="319"/>
    </row>
    <row r="66" spans="1:33" s="279" customFormat="1" ht="27.95" customHeight="1">
      <c r="A66" s="1875" t="s">
        <v>180</v>
      </c>
      <c r="B66" s="722" t="s">
        <v>181</v>
      </c>
      <c r="C66" s="722" t="s">
        <v>339</v>
      </c>
      <c r="D66" s="722"/>
      <c r="E66" s="1859" t="s">
        <v>2020</v>
      </c>
      <c r="F66" s="1859" t="s">
        <v>2020</v>
      </c>
      <c r="G66" s="1885">
        <v>36</v>
      </c>
      <c r="H66" s="986" t="s">
        <v>725</v>
      </c>
      <c r="I66" s="986" t="s">
        <v>1944</v>
      </c>
      <c r="J66" s="986" t="s">
        <v>187</v>
      </c>
      <c r="K66" s="1863">
        <v>30000</v>
      </c>
      <c r="L66" s="1981">
        <v>30000</v>
      </c>
      <c r="M66" s="1281">
        <v>30000</v>
      </c>
      <c r="N66" s="318">
        <f t="shared" si="0"/>
        <v>0</v>
      </c>
      <c r="O66" s="788"/>
      <c r="P66" s="788"/>
      <c r="Q66" s="788"/>
      <c r="R66" s="787">
        <v>5</v>
      </c>
      <c r="S66" s="1885"/>
      <c r="T66" s="1885"/>
      <c r="U66" s="1885"/>
      <c r="V66" s="1885"/>
      <c r="W66" s="1885"/>
      <c r="X66" s="1885"/>
      <c r="Y66" s="1885"/>
      <c r="Z66" s="1885">
        <v>100</v>
      </c>
      <c r="AA66" s="990">
        <v>100</v>
      </c>
      <c r="AB66" s="1885">
        <v>1</v>
      </c>
      <c r="AC66" s="1885"/>
      <c r="AD66" s="1885"/>
      <c r="AE66" s="1885"/>
      <c r="AF66" s="1885"/>
      <c r="AG66" s="319"/>
    </row>
    <row r="67" spans="1:33" s="279" customFormat="1" ht="27.95" customHeight="1">
      <c r="A67" s="1875" t="s">
        <v>180</v>
      </c>
      <c r="B67" s="722" t="s">
        <v>181</v>
      </c>
      <c r="C67" s="722" t="s">
        <v>339</v>
      </c>
      <c r="D67" s="722"/>
      <c r="E67" s="1897" t="s">
        <v>2021</v>
      </c>
      <c r="F67" s="1897" t="s">
        <v>2022</v>
      </c>
      <c r="G67" s="1885">
        <v>120</v>
      </c>
      <c r="H67" s="1861" t="s">
        <v>725</v>
      </c>
      <c r="I67" s="986" t="s">
        <v>1944</v>
      </c>
      <c r="J67" s="986" t="s">
        <v>187</v>
      </c>
      <c r="K67" s="1863">
        <v>20000</v>
      </c>
      <c r="L67" s="1981">
        <v>20000</v>
      </c>
      <c r="M67" s="1281">
        <v>20000</v>
      </c>
      <c r="N67" s="318">
        <f t="shared" si="0"/>
        <v>0</v>
      </c>
      <c r="O67" s="788"/>
      <c r="P67" s="788"/>
      <c r="Q67" s="788"/>
      <c r="R67" s="787">
        <v>3</v>
      </c>
      <c r="S67" s="1885"/>
      <c r="T67" s="1885"/>
      <c r="U67" s="1885"/>
      <c r="V67" s="1885"/>
      <c r="W67" s="1885"/>
      <c r="X67" s="1885"/>
      <c r="Y67" s="1885"/>
      <c r="Z67" s="1885">
        <v>100</v>
      </c>
      <c r="AA67" s="990">
        <v>100</v>
      </c>
      <c r="AB67" s="1885">
        <v>1</v>
      </c>
      <c r="AC67" s="1885"/>
      <c r="AD67" s="1885"/>
      <c r="AE67" s="1885"/>
      <c r="AF67" s="1885"/>
      <c r="AG67" s="319"/>
    </row>
    <row r="68" spans="1:33" s="279" customFormat="1" ht="27.95" customHeight="1">
      <c r="A68" s="1875" t="s">
        <v>9</v>
      </c>
      <c r="B68" s="722" t="s">
        <v>181</v>
      </c>
      <c r="C68" s="722" t="s">
        <v>339</v>
      </c>
      <c r="D68" s="722"/>
      <c r="E68" s="1897" t="s">
        <v>835</v>
      </c>
      <c r="F68" s="1897" t="s">
        <v>2023</v>
      </c>
      <c r="G68" s="1885">
        <v>38</v>
      </c>
      <c r="H68" s="1861" t="s">
        <v>725</v>
      </c>
      <c r="I68" s="986" t="s">
        <v>293</v>
      </c>
      <c r="J68" s="986" t="s">
        <v>187</v>
      </c>
      <c r="K68" s="1863">
        <v>1000</v>
      </c>
      <c r="L68" s="1981">
        <v>1000</v>
      </c>
      <c r="M68" s="1089">
        <v>1000</v>
      </c>
      <c r="N68" s="318">
        <f t="shared" si="0"/>
        <v>0</v>
      </c>
      <c r="O68" s="788"/>
      <c r="P68" s="788"/>
      <c r="Q68" s="788">
        <v>0.7</v>
      </c>
      <c r="R68" s="787"/>
      <c r="S68" s="1885"/>
      <c r="T68" s="1885"/>
      <c r="U68" s="1885"/>
      <c r="V68" s="1885"/>
      <c r="W68" s="1885"/>
      <c r="X68" s="1885"/>
      <c r="Y68" s="1885"/>
      <c r="Z68" s="1885">
        <v>100</v>
      </c>
      <c r="AA68" s="990">
        <v>100</v>
      </c>
      <c r="AB68" s="1885">
        <v>1</v>
      </c>
      <c r="AC68" s="1885"/>
      <c r="AD68" s="1885"/>
      <c r="AE68" s="1885"/>
      <c r="AF68" s="1885"/>
      <c r="AG68" s="319"/>
    </row>
    <row r="69" spans="1:33" s="279" customFormat="1" ht="27.95" customHeight="1">
      <c r="A69" s="1875" t="s">
        <v>180</v>
      </c>
      <c r="B69" s="1276" t="s">
        <v>181</v>
      </c>
      <c r="C69" s="1276" t="s">
        <v>349</v>
      </c>
      <c r="D69" s="1276"/>
      <c r="E69" s="1231" t="s">
        <v>378</v>
      </c>
      <c r="F69" s="1231" t="s">
        <v>378</v>
      </c>
      <c r="G69" s="1273">
        <v>55</v>
      </c>
      <c r="H69" s="1552" t="s">
        <v>725</v>
      </c>
      <c r="I69" s="986" t="s">
        <v>1986</v>
      </c>
      <c r="J69" s="1269" t="s">
        <v>187</v>
      </c>
      <c r="K69" s="963">
        <v>31500</v>
      </c>
      <c r="L69" s="963">
        <v>31500</v>
      </c>
      <c r="M69" s="1101">
        <v>31500</v>
      </c>
      <c r="N69" s="1275">
        <f t="shared" si="0"/>
        <v>0</v>
      </c>
      <c r="O69" s="1273"/>
      <c r="P69" s="1273"/>
      <c r="Q69" s="1233"/>
      <c r="R69" s="1537"/>
      <c r="S69" s="1273"/>
      <c r="T69" s="1273"/>
      <c r="U69" s="1233"/>
      <c r="V69" s="1233">
        <v>2</v>
      </c>
      <c r="W69" s="1273"/>
      <c r="X69" s="1273"/>
      <c r="Y69" s="1273"/>
      <c r="Z69" s="1885">
        <v>100</v>
      </c>
      <c r="AA69" s="990">
        <v>100</v>
      </c>
      <c r="AB69" s="1273">
        <v>1</v>
      </c>
      <c r="AC69" s="1273"/>
      <c r="AD69" s="1273"/>
      <c r="AE69" s="1273"/>
      <c r="AF69" s="1273"/>
      <c r="AG69" s="1927"/>
    </row>
    <row r="70" spans="1:33" s="279" customFormat="1" ht="27.95" customHeight="1">
      <c r="A70" s="1875" t="s">
        <v>180</v>
      </c>
      <c r="B70" s="1276" t="s">
        <v>181</v>
      </c>
      <c r="C70" s="1276" t="s">
        <v>349</v>
      </c>
      <c r="D70" s="1276"/>
      <c r="E70" s="1231" t="s">
        <v>2024</v>
      </c>
      <c r="F70" s="1231" t="s">
        <v>376</v>
      </c>
      <c r="G70" s="1273">
        <v>132</v>
      </c>
      <c r="H70" s="1552" t="s">
        <v>725</v>
      </c>
      <c r="I70" s="986" t="s">
        <v>1986</v>
      </c>
      <c r="J70" s="1269" t="s">
        <v>187</v>
      </c>
      <c r="K70" s="963">
        <v>31500</v>
      </c>
      <c r="L70" s="963">
        <v>31500</v>
      </c>
      <c r="M70" s="1101">
        <v>31500</v>
      </c>
      <c r="N70" s="1275">
        <f t="shared" si="0"/>
        <v>0</v>
      </c>
      <c r="O70" s="1273"/>
      <c r="P70" s="1273"/>
      <c r="Q70" s="1233"/>
      <c r="R70" s="1537"/>
      <c r="S70" s="1273"/>
      <c r="T70" s="1273"/>
      <c r="U70" s="1233"/>
      <c r="V70" s="1233">
        <v>2</v>
      </c>
      <c r="W70" s="1273"/>
      <c r="X70" s="1273"/>
      <c r="Y70" s="1273"/>
      <c r="Z70" s="1885">
        <v>100</v>
      </c>
      <c r="AA70" s="990">
        <v>100</v>
      </c>
      <c r="AB70" s="1273">
        <v>1</v>
      </c>
      <c r="AC70" s="1273"/>
      <c r="AD70" s="1273"/>
      <c r="AE70" s="1273"/>
      <c r="AF70" s="1273"/>
      <c r="AG70" s="1927"/>
    </row>
    <row r="71" spans="1:33" s="279" customFormat="1" ht="27.95" customHeight="1">
      <c r="A71" s="1875" t="s">
        <v>180</v>
      </c>
      <c r="B71" s="1276" t="s">
        <v>181</v>
      </c>
      <c r="C71" s="1276" t="s">
        <v>349</v>
      </c>
      <c r="D71" s="1276"/>
      <c r="E71" s="1231" t="s">
        <v>384</v>
      </c>
      <c r="F71" s="1231" t="s">
        <v>2025</v>
      </c>
      <c r="G71" s="1273">
        <v>101</v>
      </c>
      <c r="H71" s="1552" t="s">
        <v>725</v>
      </c>
      <c r="I71" s="986" t="s">
        <v>1986</v>
      </c>
      <c r="J71" s="1269" t="s">
        <v>187</v>
      </c>
      <c r="K71" s="963">
        <v>31500</v>
      </c>
      <c r="L71" s="963">
        <v>31500</v>
      </c>
      <c r="M71" s="1101">
        <v>31500</v>
      </c>
      <c r="N71" s="1275">
        <f t="shared" ref="N71:N134" si="1">K71-M71</f>
        <v>0</v>
      </c>
      <c r="O71" s="1273"/>
      <c r="P71" s="1273"/>
      <c r="Q71" s="1233"/>
      <c r="R71" s="1537"/>
      <c r="S71" s="1273"/>
      <c r="T71" s="1273"/>
      <c r="U71" s="1233"/>
      <c r="V71" s="1233">
        <v>2</v>
      </c>
      <c r="W71" s="1273"/>
      <c r="X71" s="1273"/>
      <c r="Y71" s="1273"/>
      <c r="Z71" s="1885">
        <v>100</v>
      </c>
      <c r="AA71" s="990">
        <v>100</v>
      </c>
      <c r="AB71" s="1273">
        <v>1</v>
      </c>
      <c r="AC71" s="1273"/>
      <c r="AD71" s="1273"/>
      <c r="AE71" s="1273"/>
      <c r="AF71" s="1273"/>
      <c r="AG71" s="1927"/>
    </row>
    <row r="72" spans="1:33" s="279" customFormat="1" ht="27.95" customHeight="1">
      <c r="A72" s="1875" t="s">
        <v>180</v>
      </c>
      <c r="B72" s="1276" t="s">
        <v>181</v>
      </c>
      <c r="C72" s="1276" t="s">
        <v>349</v>
      </c>
      <c r="D72" s="1276"/>
      <c r="E72" s="1231" t="s">
        <v>1426</v>
      </c>
      <c r="F72" s="1231" t="s">
        <v>2026</v>
      </c>
      <c r="G72" s="1273">
        <v>161</v>
      </c>
      <c r="H72" s="1552" t="s">
        <v>725</v>
      </c>
      <c r="I72" s="1269" t="s">
        <v>1041</v>
      </c>
      <c r="J72" s="1269" t="s">
        <v>187</v>
      </c>
      <c r="K72" s="963">
        <v>8500</v>
      </c>
      <c r="L72" s="963">
        <v>8500</v>
      </c>
      <c r="M72" s="1101">
        <v>8500</v>
      </c>
      <c r="N72" s="1275">
        <f t="shared" si="1"/>
        <v>0</v>
      </c>
      <c r="O72" s="1273"/>
      <c r="P72" s="1273"/>
      <c r="Q72" s="1233"/>
      <c r="R72" s="1537"/>
      <c r="S72" s="1273"/>
      <c r="T72" s="1273"/>
      <c r="U72" s="1233"/>
      <c r="V72" s="1233"/>
      <c r="W72" s="1273"/>
      <c r="X72" s="1273">
        <v>1</v>
      </c>
      <c r="Y72" s="1273"/>
      <c r="Z72" s="1885">
        <v>100</v>
      </c>
      <c r="AA72" s="990">
        <v>100</v>
      </c>
      <c r="AB72" s="1273">
        <v>1</v>
      </c>
      <c r="AC72" s="1273"/>
      <c r="AD72" s="1273"/>
      <c r="AE72" s="1273"/>
      <c r="AF72" s="1273"/>
      <c r="AG72" s="1927"/>
    </row>
    <row r="73" spans="1:33" s="279" customFormat="1" ht="27.95" customHeight="1">
      <c r="A73" s="1875" t="s">
        <v>180</v>
      </c>
      <c r="B73" s="1276" t="s">
        <v>181</v>
      </c>
      <c r="C73" s="1276" t="s">
        <v>349</v>
      </c>
      <c r="D73" s="1276"/>
      <c r="E73" s="1231" t="s">
        <v>2027</v>
      </c>
      <c r="F73" s="1231" t="s">
        <v>2028</v>
      </c>
      <c r="G73" s="1273">
        <v>79</v>
      </c>
      <c r="H73" s="1552" t="s">
        <v>725</v>
      </c>
      <c r="I73" s="1269" t="s">
        <v>1041</v>
      </c>
      <c r="J73" s="1269" t="s">
        <v>187</v>
      </c>
      <c r="K73" s="963">
        <v>14000</v>
      </c>
      <c r="L73" s="963">
        <v>14000</v>
      </c>
      <c r="M73" s="1101">
        <v>14000</v>
      </c>
      <c r="N73" s="1275">
        <f t="shared" si="1"/>
        <v>0</v>
      </c>
      <c r="O73" s="1273"/>
      <c r="P73" s="1273"/>
      <c r="Q73" s="1233"/>
      <c r="R73" s="1537"/>
      <c r="S73" s="1273"/>
      <c r="T73" s="1273"/>
      <c r="U73" s="1233"/>
      <c r="V73" s="1233"/>
      <c r="W73" s="1273"/>
      <c r="X73" s="1273">
        <v>1</v>
      </c>
      <c r="Y73" s="1273"/>
      <c r="Z73" s="1885">
        <v>100</v>
      </c>
      <c r="AA73" s="990">
        <v>100</v>
      </c>
      <c r="AB73" s="1273">
        <v>1</v>
      </c>
      <c r="AC73" s="1273"/>
      <c r="AD73" s="1273"/>
      <c r="AE73" s="1273"/>
      <c r="AF73" s="1273"/>
      <c r="AG73" s="1927"/>
    </row>
    <row r="74" spans="1:33" s="279" customFormat="1" ht="27.95" customHeight="1">
      <c r="A74" s="1875" t="s">
        <v>180</v>
      </c>
      <c r="B74" s="1276" t="s">
        <v>181</v>
      </c>
      <c r="C74" s="1276" t="s">
        <v>349</v>
      </c>
      <c r="D74" s="1276"/>
      <c r="E74" s="1231" t="s">
        <v>352</v>
      </c>
      <c r="F74" s="1231" t="s">
        <v>352</v>
      </c>
      <c r="G74" s="1273">
        <v>121</v>
      </c>
      <c r="H74" s="1552" t="s">
        <v>725</v>
      </c>
      <c r="I74" s="1204" t="s">
        <v>2029</v>
      </c>
      <c r="J74" s="1269" t="s">
        <v>187</v>
      </c>
      <c r="K74" s="963">
        <v>21924</v>
      </c>
      <c r="L74" s="963">
        <v>21924</v>
      </c>
      <c r="M74" s="1101">
        <v>21924</v>
      </c>
      <c r="N74" s="1275">
        <f t="shared" si="1"/>
        <v>0</v>
      </c>
      <c r="O74" s="1273"/>
      <c r="P74" s="1273"/>
      <c r="Q74" s="1233"/>
      <c r="R74" s="1537"/>
      <c r="S74" s="1273"/>
      <c r="T74" s="1273"/>
      <c r="U74" s="1233"/>
      <c r="V74" s="1233"/>
      <c r="W74" s="1273">
        <v>75</v>
      </c>
      <c r="X74" s="1273"/>
      <c r="Y74" s="1273"/>
      <c r="Z74" s="1885">
        <v>100</v>
      </c>
      <c r="AA74" s="990">
        <v>100</v>
      </c>
      <c r="AB74" s="1273">
        <v>1</v>
      </c>
      <c r="AC74" s="1273"/>
      <c r="AD74" s="1273"/>
      <c r="AE74" s="1273"/>
      <c r="AF74" s="1273"/>
      <c r="AG74" s="1927"/>
    </row>
    <row r="75" spans="1:33" s="279" customFormat="1" ht="27.95" customHeight="1">
      <c r="A75" s="1875" t="s">
        <v>180</v>
      </c>
      <c r="B75" s="1276" t="s">
        <v>181</v>
      </c>
      <c r="C75" s="1276" t="s">
        <v>349</v>
      </c>
      <c r="D75" s="1276"/>
      <c r="E75" s="1231" t="s">
        <v>366</v>
      </c>
      <c r="F75" s="1231" t="s">
        <v>2030</v>
      </c>
      <c r="G75" s="1273">
        <v>112</v>
      </c>
      <c r="H75" s="1552" t="s">
        <v>725</v>
      </c>
      <c r="I75" s="1204" t="s">
        <v>2031</v>
      </c>
      <c r="J75" s="1269" t="s">
        <v>187</v>
      </c>
      <c r="K75" s="963">
        <v>10734</v>
      </c>
      <c r="L75" s="963">
        <v>10734</v>
      </c>
      <c r="M75" s="1101">
        <v>10734</v>
      </c>
      <c r="N75" s="1275">
        <f t="shared" si="1"/>
        <v>0</v>
      </c>
      <c r="O75" s="1273"/>
      <c r="P75" s="1273"/>
      <c r="Q75" s="1233"/>
      <c r="R75" s="1537"/>
      <c r="S75" s="1273"/>
      <c r="T75" s="1273"/>
      <c r="U75" s="1233"/>
      <c r="V75" s="1233"/>
      <c r="W75" s="1273"/>
      <c r="X75" s="1273"/>
      <c r="Y75" s="1273"/>
      <c r="Z75" s="1885">
        <v>100</v>
      </c>
      <c r="AA75" s="990">
        <v>100</v>
      </c>
      <c r="AB75" s="1273">
        <v>1</v>
      </c>
      <c r="AC75" s="1273"/>
      <c r="AD75" s="1273"/>
      <c r="AE75" s="1273"/>
      <c r="AF75" s="1273"/>
      <c r="AG75" s="1927" t="s">
        <v>2032</v>
      </c>
    </row>
    <row r="76" spans="1:33" s="279" customFormat="1" ht="27.95" customHeight="1">
      <c r="A76" s="1875" t="s">
        <v>180</v>
      </c>
      <c r="B76" s="1276" t="s">
        <v>181</v>
      </c>
      <c r="C76" s="1276" t="s">
        <v>349</v>
      </c>
      <c r="D76" s="1276"/>
      <c r="E76" s="1231" t="s">
        <v>2027</v>
      </c>
      <c r="F76" s="1231" t="s">
        <v>2028</v>
      </c>
      <c r="G76" s="1273">
        <v>79</v>
      </c>
      <c r="H76" s="1269" t="s">
        <v>192</v>
      </c>
      <c r="I76" s="986" t="s">
        <v>293</v>
      </c>
      <c r="J76" s="1269" t="s">
        <v>187</v>
      </c>
      <c r="K76" s="963">
        <v>82000</v>
      </c>
      <c r="L76" s="963">
        <v>82000</v>
      </c>
      <c r="M76" s="1101">
        <v>82000</v>
      </c>
      <c r="N76" s="1275">
        <f t="shared" si="1"/>
        <v>0</v>
      </c>
      <c r="O76" s="1273"/>
      <c r="P76" s="1273"/>
      <c r="Q76" s="1233">
        <v>2</v>
      </c>
      <c r="R76" s="1537"/>
      <c r="S76" s="1273"/>
      <c r="T76" s="1273"/>
      <c r="U76" s="1233"/>
      <c r="V76" s="1233"/>
      <c r="W76" s="1273"/>
      <c r="X76" s="1273"/>
      <c r="Y76" s="1273"/>
      <c r="Z76" s="1885">
        <v>100</v>
      </c>
      <c r="AA76" s="990">
        <v>100</v>
      </c>
      <c r="AB76" s="1273">
        <v>1</v>
      </c>
      <c r="AC76" s="1273"/>
      <c r="AD76" s="1273"/>
      <c r="AE76" s="1273"/>
      <c r="AF76" s="1273"/>
      <c r="AG76" s="1927"/>
    </row>
    <row r="77" spans="1:33" s="279" customFormat="1" ht="27.95" customHeight="1">
      <c r="A77" s="1875" t="s">
        <v>180</v>
      </c>
      <c r="B77" s="1276" t="s">
        <v>181</v>
      </c>
      <c r="C77" s="1276" t="s">
        <v>349</v>
      </c>
      <c r="D77" s="1276"/>
      <c r="E77" s="1231" t="s">
        <v>2033</v>
      </c>
      <c r="F77" s="1231" t="s">
        <v>2034</v>
      </c>
      <c r="G77" s="1273">
        <v>30</v>
      </c>
      <c r="H77" s="1552" t="s">
        <v>725</v>
      </c>
      <c r="I77" s="1269" t="s">
        <v>1944</v>
      </c>
      <c r="J77" s="1269" t="s">
        <v>187</v>
      </c>
      <c r="K77" s="963">
        <v>20000</v>
      </c>
      <c r="L77" s="963">
        <v>20000</v>
      </c>
      <c r="M77" s="1101">
        <v>20000</v>
      </c>
      <c r="N77" s="1275">
        <f t="shared" si="1"/>
        <v>0</v>
      </c>
      <c r="O77" s="1273"/>
      <c r="P77" s="1273"/>
      <c r="Q77" s="1233"/>
      <c r="R77" s="1537">
        <v>5</v>
      </c>
      <c r="S77" s="1273"/>
      <c r="T77" s="1273"/>
      <c r="U77" s="1233"/>
      <c r="V77" s="1233"/>
      <c r="W77" s="1273"/>
      <c r="X77" s="1273"/>
      <c r="Y77" s="1273"/>
      <c r="Z77" s="1885">
        <v>100</v>
      </c>
      <c r="AA77" s="990">
        <v>100</v>
      </c>
      <c r="AB77" s="1273">
        <v>1</v>
      </c>
      <c r="AC77" s="1273"/>
      <c r="AD77" s="1273"/>
      <c r="AE77" s="1273"/>
      <c r="AF77" s="1273"/>
      <c r="AG77" s="1927"/>
    </row>
    <row r="78" spans="1:33" s="279" customFormat="1" ht="27.95" customHeight="1">
      <c r="A78" s="1875" t="s">
        <v>180</v>
      </c>
      <c r="B78" s="1276" t="s">
        <v>181</v>
      </c>
      <c r="C78" s="1276" t="s">
        <v>349</v>
      </c>
      <c r="D78" s="1276"/>
      <c r="E78" s="1231" t="s">
        <v>735</v>
      </c>
      <c r="F78" s="1231" t="s">
        <v>2035</v>
      </c>
      <c r="G78" s="1273">
        <v>62</v>
      </c>
      <c r="H78" s="1552" t="s">
        <v>725</v>
      </c>
      <c r="I78" s="1269" t="s">
        <v>551</v>
      </c>
      <c r="J78" s="1269" t="s">
        <v>187</v>
      </c>
      <c r="K78" s="1272">
        <v>15000</v>
      </c>
      <c r="L78" s="1272">
        <v>15000</v>
      </c>
      <c r="M78" s="1283">
        <v>15000</v>
      </c>
      <c r="N78" s="1275">
        <f t="shared" si="1"/>
        <v>0</v>
      </c>
      <c r="O78" s="1273"/>
      <c r="P78" s="1273"/>
      <c r="Q78" s="1233"/>
      <c r="R78" s="1537"/>
      <c r="S78" s="1273"/>
      <c r="T78" s="1273"/>
      <c r="U78" s="1233"/>
      <c r="V78" s="1233"/>
      <c r="W78" s="1273"/>
      <c r="X78" s="1273"/>
      <c r="Y78" s="1273"/>
      <c r="Z78" s="1885">
        <v>100</v>
      </c>
      <c r="AA78" s="990">
        <v>100</v>
      </c>
      <c r="AB78" s="1273">
        <v>1</v>
      </c>
      <c r="AC78" s="1273"/>
      <c r="AD78" s="1273"/>
      <c r="AE78" s="1273"/>
      <c r="AF78" s="1273"/>
      <c r="AG78" s="1927" t="s">
        <v>2036</v>
      </c>
    </row>
    <row r="79" spans="1:33" s="279" customFormat="1" ht="27.95" customHeight="1">
      <c r="A79" s="1875" t="s">
        <v>180</v>
      </c>
      <c r="B79" s="1276" t="s">
        <v>181</v>
      </c>
      <c r="C79" s="1276" t="s">
        <v>349</v>
      </c>
      <c r="D79" s="1276"/>
      <c r="E79" s="1231" t="s">
        <v>2037</v>
      </c>
      <c r="F79" s="1231" t="s">
        <v>2038</v>
      </c>
      <c r="G79" s="1273">
        <v>10</v>
      </c>
      <c r="H79" s="1552" t="s">
        <v>725</v>
      </c>
      <c r="I79" s="1269" t="s">
        <v>1041</v>
      </c>
      <c r="J79" s="1269" t="s">
        <v>187</v>
      </c>
      <c r="K79" s="1270">
        <v>38898</v>
      </c>
      <c r="L79" s="1270">
        <v>38898</v>
      </c>
      <c r="M79" s="1284">
        <v>38898</v>
      </c>
      <c r="N79" s="1275">
        <f t="shared" si="1"/>
        <v>0</v>
      </c>
      <c r="O79" s="1273"/>
      <c r="P79" s="1273"/>
      <c r="Q79" s="1233"/>
      <c r="R79" s="1537"/>
      <c r="S79" s="1273"/>
      <c r="T79" s="1273"/>
      <c r="U79" s="1233"/>
      <c r="V79" s="1233"/>
      <c r="W79" s="1273"/>
      <c r="X79" s="1273">
        <v>1</v>
      </c>
      <c r="Y79" s="1273"/>
      <c r="Z79" s="1885">
        <v>100</v>
      </c>
      <c r="AA79" s="990">
        <v>100</v>
      </c>
      <c r="AB79" s="1273">
        <v>1</v>
      </c>
      <c r="AC79" s="1273"/>
      <c r="AD79" s="1273" t="s">
        <v>51</v>
      </c>
      <c r="AE79" s="1273"/>
      <c r="AF79" s="1273"/>
      <c r="AG79" s="1927"/>
    </row>
    <row r="80" spans="1:33" s="279" customFormat="1" ht="27.95" customHeight="1">
      <c r="A80" s="1875" t="s">
        <v>180</v>
      </c>
      <c r="B80" s="1276" t="s">
        <v>181</v>
      </c>
      <c r="C80" s="1276" t="s">
        <v>349</v>
      </c>
      <c r="D80" s="1276"/>
      <c r="E80" s="1231" t="s">
        <v>2039</v>
      </c>
      <c r="F80" s="1231" t="s">
        <v>721</v>
      </c>
      <c r="G80" s="1273">
        <v>42</v>
      </c>
      <c r="H80" s="1552" t="s">
        <v>725</v>
      </c>
      <c r="I80" s="1269" t="s">
        <v>1041</v>
      </c>
      <c r="J80" s="1269" t="s">
        <v>187</v>
      </c>
      <c r="K80" s="1270">
        <v>10000</v>
      </c>
      <c r="L80" s="1270">
        <v>10000</v>
      </c>
      <c r="M80" s="1284">
        <v>10000</v>
      </c>
      <c r="N80" s="1275">
        <f t="shared" si="1"/>
        <v>0</v>
      </c>
      <c r="O80" s="1273"/>
      <c r="P80" s="1273"/>
      <c r="Q80" s="1233"/>
      <c r="R80" s="1537"/>
      <c r="S80" s="1273"/>
      <c r="T80" s="1273"/>
      <c r="U80" s="1233"/>
      <c r="V80" s="1233"/>
      <c r="W80" s="1273"/>
      <c r="X80" s="1273">
        <v>1</v>
      </c>
      <c r="Y80" s="1273"/>
      <c r="Z80" s="1885">
        <v>100</v>
      </c>
      <c r="AA80" s="990">
        <v>100</v>
      </c>
      <c r="AB80" s="1273">
        <v>1</v>
      </c>
      <c r="AC80" s="1273"/>
      <c r="AD80" s="1273" t="s">
        <v>51</v>
      </c>
      <c r="AE80" s="1273"/>
      <c r="AF80" s="1273"/>
      <c r="AG80" s="1927"/>
    </row>
    <row r="81" spans="1:33" s="279" customFormat="1" ht="27.95" customHeight="1">
      <c r="A81" s="1875" t="s">
        <v>180</v>
      </c>
      <c r="B81" s="1276" t="s">
        <v>181</v>
      </c>
      <c r="C81" s="1276" t="s">
        <v>349</v>
      </c>
      <c r="D81" s="1276"/>
      <c r="E81" s="1231" t="s">
        <v>2040</v>
      </c>
      <c r="F81" s="1231" t="s">
        <v>2041</v>
      </c>
      <c r="G81" s="1273">
        <v>45</v>
      </c>
      <c r="H81" s="1552" t="s">
        <v>725</v>
      </c>
      <c r="I81" s="1269" t="s">
        <v>1944</v>
      </c>
      <c r="J81" s="1269" t="s">
        <v>187</v>
      </c>
      <c r="K81" s="1272">
        <v>12000</v>
      </c>
      <c r="L81" s="1270">
        <v>12000</v>
      </c>
      <c r="M81" s="1283">
        <v>12000</v>
      </c>
      <c r="N81" s="1275">
        <f t="shared" si="1"/>
        <v>0</v>
      </c>
      <c r="O81" s="1273"/>
      <c r="P81" s="1273"/>
      <c r="Q81" s="1233"/>
      <c r="R81" s="1537">
        <v>3</v>
      </c>
      <c r="S81" s="1273"/>
      <c r="T81" s="1273"/>
      <c r="U81" s="1233"/>
      <c r="V81" s="1233"/>
      <c r="W81" s="1273"/>
      <c r="X81" s="1273"/>
      <c r="Y81" s="1273"/>
      <c r="Z81" s="1885">
        <v>100</v>
      </c>
      <c r="AA81" s="990">
        <v>100</v>
      </c>
      <c r="AB81" s="1273">
        <v>1</v>
      </c>
      <c r="AC81" s="1273"/>
      <c r="AD81" s="1273" t="s">
        <v>51</v>
      </c>
      <c r="AE81" s="1273"/>
      <c r="AF81" s="1273"/>
      <c r="AG81" s="1927"/>
    </row>
    <row r="82" spans="1:33" s="279" customFormat="1" ht="27.95" customHeight="1">
      <c r="A82" s="1875" t="s">
        <v>180</v>
      </c>
      <c r="B82" s="1276" t="s">
        <v>181</v>
      </c>
      <c r="C82" s="1276" t="s">
        <v>349</v>
      </c>
      <c r="D82" s="1276"/>
      <c r="E82" s="1231" t="s">
        <v>378</v>
      </c>
      <c r="F82" s="1231" t="s">
        <v>721</v>
      </c>
      <c r="G82" s="1273">
        <v>55</v>
      </c>
      <c r="H82" s="1552" t="s">
        <v>725</v>
      </c>
      <c r="I82" s="1204" t="s">
        <v>2042</v>
      </c>
      <c r="J82" s="1269" t="s">
        <v>187</v>
      </c>
      <c r="K82" s="1074" t="s">
        <v>2043</v>
      </c>
      <c r="L82" s="1074" t="s">
        <v>2043</v>
      </c>
      <c r="M82" s="1102" t="s">
        <v>2043</v>
      </c>
      <c r="N82" s="1275" t="e">
        <f t="shared" si="1"/>
        <v>#VALUE!</v>
      </c>
      <c r="O82" s="1273"/>
      <c r="P82" s="1273"/>
      <c r="Q82" s="1233"/>
      <c r="R82" s="1537"/>
      <c r="S82" s="1273" t="s">
        <v>51</v>
      </c>
      <c r="T82" s="1273"/>
      <c r="U82" s="1233"/>
      <c r="V82" s="1233"/>
      <c r="W82" s="1273"/>
      <c r="X82" s="1273"/>
      <c r="Y82" s="1273"/>
      <c r="Z82" s="1885">
        <v>100</v>
      </c>
      <c r="AA82" s="990">
        <v>100</v>
      </c>
      <c r="AB82" s="1273">
        <v>1</v>
      </c>
      <c r="AC82" s="1273"/>
      <c r="AD82" s="1273" t="s">
        <v>51</v>
      </c>
      <c r="AE82" s="1273"/>
      <c r="AF82" s="1273"/>
      <c r="AG82" s="1927" t="s">
        <v>2044</v>
      </c>
    </row>
    <row r="83" spans="1:33" s="279" customFormat="1" ht="27.95" customHeight="1">
      <c r="A83" s="1875" t="s">
        <v>180</v>
      </c>
      <c r="B83" s="1276" t="s">
        <v>181</v>
      </c>
      <c r="C83" s="1276" t="s">
        <v>349</v>
      </c>
      <c r="D83" s="1276"/>
      <c r="E83" s="1231" t="s">
        <v>2045</v>
      </c>
      <c r="F83" s="1231" t="s">
        <v>2041</v>
      </c>
      <c r="G83" s="1273">
        <v>167</v>
      </c>
      <c r="H83" s="1552" t="s">
        <v>725</v>
      </c>
      <c r="I83" s="986" t="s">
        <v>1986</v>
      </c>
      <c r="J83" s="1269" t="s">
        <v>187</v>
      </c>
      <c r="K83" s="1272">
        <v>30000</v>
      </c>
      <c r="L83" s="1270">
        <v>30000</v>
      </c>
      <c r="M83" s="1283">
        <v>30000</v>
      </c>
      <c r="N83" s="1275">
        <f t="shared" si="1"/>
        <v>0</v>
      </c>
      <c r="O83" s="1273"/>
      <c r="P83" s="1273"/>
      <c r="Q83" s="1233"/>
      <c r="R83" s="1537"/>
      <c r="S83" s="1273"/>
      <c r="T83" s="1273"/>
      <c r="U83" s="1233"/>
      <c r="V83" s="1233">
        <v>2</v>
      </c>
      <c r="W83" s="1273"/>
      <c r="X83" s="1273"/>
      <c r="Y83" s="1273"/>
      <c r="Z83" s="1885">
        <v>100</v>
      </c>
      <c r="AA83" s="990">
        <v>100</v>
      </c>
      <c r="AB83" s="1273">
        <v>1</v>
      </c>
      <c r="AC83" s="1273"/>
      <c r="AD83" s="1273" t="s">
        <v>51</v>
      </c>
      <c r="AE83" s="1273"/>
      <c r="AF83" s="1273" t="s">
        <v>51</v>
      </c>
      <c r="AG83" s="1927"/>
    </row>
    <row r="84" spans="1:33" s="279" customFormat="1" ht="27.95" customHeight="1">
      <c r="A84" s="1875" t="s">
        <v>180</v>
      </c>
      <c r="B84" s="1276" t="s">
        <v>181</v>
      </c>
      <c r="C84" s="1276" t="s">
        <v>349</v>
      </c>
      <c r="D84" s="1276"/>
      <c r="E84" s="1231" t="s">
        <v>2046</v>
      </c>
      <c r="F84" s="1231" t="s">
        <v>2047</v>
      </c>
      <c r="G84" s="1273">
        <v>88</v>
      </c>
      <c r="H84" s="1552" t="s">
        <v>725</v>
      </c>
      <c r="I84" s="1269" t="s">
        <v>1944</v>
      </c>
      <c r="J84" s="1269" t="s">
        <v>187</v>
      </c>
      <c r="K84" s="1272">
        <v>15000</v>
      </c>
      <c r="L84" s="1270">
        <v>15000</v>
      </c>
      <c r="M84" s="1283">
        <v>15000</v>
      </c>
      <c r="N84" s="1275">
        <f t="shared" si="1"/>
        <v>0</v>
      </c>
      <c r="O84" s="1273"/>
      <c r="P84" s="1273"/>
      <c r="Q84" s="1233"/>
      <c r="R84" s="1537">
        <v>3</v>
      </c>
      <c r="S84" s="1273"/>
      <c r="T84" s="1273"/>
      <c r="U84" s="1233"/>
      <c r="V84" s="1233"/>
      <c r="W84" s="1273"/>
      <c r="X84" s="1273"/>
      <c r="Y84" s="1273"/>
      <c r="Z84" s="1885">
        <v>100</v>
      </c>
      <c r="AA84" s="990">
        <v>100</v>
      </c>
      <c r="AB84" s="1273">
        <v>1</v>
      </c>
      <c r="AC84" s="1273"/>
      <c r="AD84" s="1273"/>
      <c r="AE84" s="1273"/>
      <c r="AF84" s="1273" t="s">
        <v>51</v>
      </c>
      <c r="AG84" s="1927"/>
    </row>
    <row r="85" spans="1:33" s="279" customFormat="1" ht="27.95" customHeight="1">
      <c r="A85" s="1875" t="s">
        <v>180</v>
      </c>
      <c r="B85" s="1276" t="s">
        <v>181</v>
      </c>
      <c r="C85" s="1276" t="s">
        <v>349</v>
      </c>
      <c r="D85" s="1276"/>
      <c r="E85" s="1231" t="s">
        <v>2027</v>
      </c>
      <c r="F85" s="1231" t="s">
        <v>2041</v>
      </c>
      <c r="G85" s="1273">
        <v>79</v>
      </c>
      <c r="H85" s="1552" t="s">
        <v>725</v>
      </c>
      <c r="I85" s="1269" t="s">
        <v>1944</v>
      </c>
      <c r="J85" s="1269" t="s">
        <v>187</v>
      </c>
      <c r="K85" s="1272">
        <v>11800</v>
      </c>
      <c r="L85" s="1270">
        <v>11800</v>
      </c>
      <c r="M85" s="1283">
        <v>11800</v>
      </c>
      <c r="N85" s="1275">
        <f t="shared" si="1"/>
        <v>0</v>
      </c>
      <c r="O85" s="1273"/>
      <c r="P85" s="1273"/>
      <c r="Q85" s="1233"/>
      <c r="R85" s="1537">
        <v>3</v>
      </c>
      <c r="S85" s="1273"/>
      <c r="T85" s="1273"/>
      <c r="U85" s="1233"/>
      <c r="V85" s="1233"/>
      <c r="W85" s="1273"/>
      <c r="X85" s="1273"/>
      <c r="Y85" s="1273"/>
      <c r="Z85" s="1885">
        <v>100</v>
      </c>
      <c r="AA85" s="990">
        <v>100</v>
      </c>
      <c r="AB85" s="1273">
        <v>1</v>
      </c>
      <c r="AC85" s="1273"/>
      <c r="AD85" s="1273"/>
      <c r="AE85" s="1273"/>
      <c r="AF85" s="1273" t="s">
        <v>51</v>
      </c>
      <c r="AG85" s="1927"/>
    </row>
    <row r="86" spans="1:33" s="279" customFormat="1" ht="27.95" customHeight="1">
      <c r="A86" s="1875" t="s">
        <v>180</v>
      </c>
      <c r="B86" s="1276" t="s">
        <v>181</v>
      </c>
      <c r="C86" s="1276" t="s">
        <v>349</v>
      </c>
      <c r="D86" s="1276"/>
      <c r="E86" s="1231" t="s">
        <v>388</v>
      </c>
      <c r="F86" s="1231" t="s">
        <v>2048</v>
      </c>
      <c r="G86" s="1273">
        <v>42</v>
      </c>
      <c r="H86" s="1552" t="s">
        <v>725</v>
      </c>
      <c r="I86" s="1269" t="s">
        <v>1944</v>
      </c>
      <c r="J86" s="1269" t="s">
        <v>187</v>
      </c>
      <c r="K86" s="1272">
        <v>3000</v>
      </c>
      <c r="L86" s="1270">
        <v>3000</v>
      </c>
      <c r="M86" s="1283">
        <v>3000</v>
      </c>
      <c r="N86" s="1275">
        <f t="shared" si="1"/>
        <v>0</v>
      </c>
      <c r="O86" s="1273"/>
      <c r="P86" s="1273"/>
      <c r="Q86" s="1233"/>
      <c r="R86" s="1537">
        <v>1</v>
      </c>
      <c r="S86" s="1273"/>
      <c r="T86" s="1273"/>
      <c r="U86" s="1233"/>
      <c r="V86" s="1233"/>
      <c r="W86" s="1273"/>
      <c r="X86" s="1273"/>
      <c r="Y86" s="1273"/>
      <c r="Z86" s="1885">
        <v>100</v>
      </c>
      <c r="AA86" s="990">
        <v>100</v>
      </c>
      <c r="AB86" s="1273">
        <v>1</v>
      </c>
      <c r="AC86" s="1273"/>
      <c r="AD86" s="1273"/>
      <c r="AE86" s="1273"/>
      <c r="AF86" s="1273" t="s">
        <v>51</v>
      </c>
      <c r="AG86" s="1927"/>
    </row>
    <row r="87" spans="1:33" s="279" customFormat="1" ht="34.5" customHeight="1">
      <c r="A87" s="1875" t="s">
        <v>9</v>
      </c>
      <c r="B87" s="1276" t="s">
        <v>181</v>
      </c>
      <c r="C87" s="1276" t="s">
        <v>349</v>
      </c>
      <c r="D87" s="1276"/>
      <c r="E87" s="1231" t="s">
        <v>2049</v>
      </c>
      <c r="F87" s="1231" t="s">
        <v>2050</v>
      </c>
      <c r="G87" s="1273">
        <v>141</v>
      </c>
      <c r="H87" s="1273" t="s">
        <v>725</v>
      </c>
      <c r="I87" s="1269" t="s">
        <v>1944</v>
      </c>
      <c r="J87" s="1269" t="s">
        <v>187</v>
      </c>
      <c r="K87" s="1272">
        <v>15000</v>
      </c>
      <c r="L87" s="1270">
        <v>15000</v>
      </c>
      <c r="M87" s="1283">
        <v>15000</v>
      </c>
      <c r="N87" s="1275">
        <f t="shared" si="1"/>
        <v>0</v>
      </c>
      <c r="O87" s="1273"/>
      <c r="P87" s="1273"/>
      <c r="Q87" s="1233"/>
      <c r="R87" s="1233">
        <v>4</v>
      </c>
      <c r="S87" s="1273"/>
      <c r="T87" s="1273"/>
      <c r="U87" s="1233"/>
      <c r="V87" s="1233"/>
      <c r="W87" s="1273"/>
      <c r="X87" s="1273"/>
      <c r="Y87" s="1273"/>
      <c r="Z87" s="1885">
        <v>100</v>
      </c>
      <c r="AA87" s="990">
        <v>100</v>
      </c>
      <c r="AB87" s="1273">
        <v>1</v>
      </c>
      <c r="AC87" s="1273"/>
      <c r="AD87" s="1273"/>
      <c r="AE87" s="1273"/>
      <c r="AF87" s="1273"/>
      <c r="AG87" s="1927"/>
    </row>
    <row r="88" spans="1:33" s="279" customFormat="1" ht="27.95" customHeight="1">
      <c r="A88" s="1875" t="s">
        <v>9</v>
      </c>
      <c r="B88" s="1276" t="s">
        <v>181</v>
      </c>
      <c r="C88" s="1276" t="s">
        <v>349</v>
      </c>
      <c r="D88" s="1276"/>
      <c r="E88" s="1231" t="s">
        <v>2051</v>
      </c>
      <c r="F88" s="1231" t="s">
        <v>2052</v>
      </c>
      <c r="G88" s="1273">
        <v>50</v>
      </c>
      <c r="H88" s="1273" t="s">
        <v>725</v>
      </c>
      <c r="I88" s="1269" t="s">
        <v>1944</v>
      </c>
      <c r="J88" s="1269" t="s">
        <v>187</v>
      </c>
      <c r="K88" s="1272">
        <v>11000</v>
      </c>
      <c r="L88" s="1270">
        <v>11000</v>
      </c>
      <c r="M88" s="1283">
        <v>11000</v>
      </c>
      <c r="N88" s="1275">
        <f t="shared" si="1"/>
        <v>0</v>
      </c>
      <c r="O88" s="1273"/>
      <c r="P88" s="1273"/>
      <c r="Q88" s="1233"/>
      <c r="R88" s="1233">
        <v>3</v>
      </c>
      <c r="S88" s="1273"/>
      <c r="T88" s="1273"/>
      <c r="U88" s="1233"/>
      <c r="V88" s="1233"/>
      <c r="W88" s="1273"/>
      <c r="X88" s="1273"/>
      <c r="Y88" s="1273"/>
      <c r="Z88" s="1885">
        <v>100</v>
      </c>
      <c r="AA88" s="990">
        <v>100</v>
      </c>
      <c r="AB88" s="1273">
        <v>1</v>
      </c>
      <c r="AC88" s="1273"/>
      <c r="AD88" s="1273"/>
      <c r="AE88" s="1273"/>
      <c r="AF88" s="1273"/>
      <c r="AG88" s="1927"/>
    </row>
    <row r="89" spans="1:33" s="279" customFormat="1" ht="27.95" customHeight="1">
      <c r="A89" s="1875" t="s">
        <v>9</v>
      </c>
      <c r="B89" s="1276" t="s">
        <v>181</v>
      </c>
      <c r="C89" s="1276" t="s">
        <v>349</v>
      </c>
      <c r="D89" s="1276"/>
      <c r="E89" s="1231" t="s">
        <v>2053</v>
      </c>
      <c r="F89" s="1231" t="s">
        <v>2054</v>
      </c>
      <c r="G89" s="1273">
        <v>253</v>
      </c>
      <c r="H89" s="1273" t="s">
        <v>725</v>
      </c>
      <c r="I89" s="1269" t="s">
        <v>1944</v>
      </c>
      <c r="J89" s="1269" t="s">
        <v>187</v>
      </c>
      <c r="K89" s="1272">
        <v>18000</v>
      </c>
      <c r="L89" s="1270">
        <v>18000</v>
      </c>
      <c r="M89" s="1283">
        <v>18000</v>
      </c>
      <c r="N89" s="1275">
        <f t="shared" si="1"/>
        <v>0</v>
      </c>
      <c r="O89" s="1273"/>
      <c r="P89" s="1273"/>
      <c r="Q89" s="1233"/>
      <c r="R89" s="1233">
        <v>5</v>
      </c>
      <c r="S89" s="1273"/>
      <c r="T89" s="1273"/>
      <c r="U89" s="1233"/>
      <c r="V89" s="1233"/>
      <c r="W89" s="1273"/>
      <c r="X89" s="1273"/>
      <c r="Y89" s="1273"/>
      <c r="Z89" s="1885">
        <v>100</v>
      </c>
      <c r="AA89" s="990">
        <v>100</v>
      </c>
      <c r="AB89" s="1273">
        <v>1</v>
      </c>
      <c r="AC89" s="1273"/>
      <c r="AD89" s="1273"/>
      <c r="AE89" s="1273"/>
      <c r="AF89" s="1273"/>
      <c r="AG89" s="1927"/>
    </row>
    <row r="90" spans="1:33" s="279" customFormat="1" ht="27.95" customHeight="1">
      <c r="A90" s="1875" t="s">
        <v>9</v>
      </c>
      <c r="B90" s="1276" t="s">
        <v>181</v>
      </c>
      <c r="C90" s="1276" t="s">
        <v>349</v>
      </c>
      <c r="D90" s="1276"/>
      <c r="E90" s="1231" t="s">
        <v>394</v>
      </c>
      <c r="F90" s="1231" t="s">
        <v>2055</v>
      </c>
      <c r="G90" s="1273">
        <v>133</v>
      </c>
      <c r="H90" s="1273" t="s">
        <v>725</v>
      </c>
      <c r="I90" s="1269" t="s">
        <v>1944</v>
      </c>
      <c r="J90" s="1269" t="s">
        <v>187</v>
      </c>
      <c r="K90" s="1272">
        <v>12000</v>
      </c>
      <c r="L90" s="1270">
        <v>12000</v>
      </c>
      <c r="M90" s="1283">
        <v>12000</v>
      </c>
      <c r="N90" s="1275">
        <f t="shared" si="1"/>
        <v>0</v>
      </c>
      <c r="O90" s="1273"/>
      <c r="P90" s="1273"/>
      <c r="Q90" s="1233"/>
      <c r="R90" s="1233">
        <v>4</v>
      </c>
      <c r="S90" s="1273"/>
      <c r="T90" s="1273"/>
      <c r="U90" s="1233"/>
      <c r="V90" s="1233"/>
      <c r="W90" s="1273"/>
      <c r="X90" s="1273"/>
      <c r="Y90" s="1273"/>
      <c r="Z90" s="1885">
        <v>100</v>
      </c>
      <c r="AA90" s="990">
        <v>100</v>
      </c>
      <c r="AB90" s="1273">
        <v>1</v>
      </c>
      <c r="AC90" s="1273"/>
      <c r="AD90" s="1273"/>
      <c r="AE90" s="1273"/>
      <c r="AF90" s="1273"/>
      <c r="AG90" s="1927"/>
    </row>
    <row r="91" spans="1:33" s="279" customFormat="1" ht="27.95" customHeight="1">
      <c r="A91" s="1875" t="s">
        <v>9</v>
      </c>
      <c r="B91" s="1276" t="s">
        <v>181</v>
      </c>
      <c r="C91" s="1276" t="s">
        <v>349</v>
      </c>
      <c r="D91" s="1276"/>
      <c r="E91" s="1231" t="s">
        <v>2056</v>
      </c>
      <c r="F91" s="1231" t="s">
        <v>2054</v>
      </c>
      <c r="G91" s="1273">
        <v>229</v>
      </c>
      <c r="H91" s="1273" t="s">
        <v>725</v>
      </c>
      <c r="I91" s="1269" t="s">
        <v>1944</v>
      </c>
      <c r="J91" s="1269" t="s">
        <v>187</v>
      </c>
      <c r="K91" s="1272">
        <v>24000</v>
      </c>
      <c r="L91" s="1270">
        <v>24000</v>
      </c>
      <c r="M91" s="1283">
        <v>24000</v>
      </c>
      <c r="N91" s="1275">
        <f t="shared" si="1"/>
        <v>0</v>
      </c>
      <c r="O91" s="1273"/>
      <c r="P91" s="1273"/>
      <c r="Q91" s="1233"/>
      <c r="R91" s="1233">
        <v>8</v>
      </c>
      <c r="S91" s="1273"/>
      <c r="T91" s="1273"/>
      <c r="U91" s="1233"/>
      <c r="V91" s="1233"/>
      <c r="W91" s="1273"/>
      <c r="X91" s="1273"/>
      <c r="Y91" s="1273"/>
      <c r="Z91" s="1885">
        <v>100</v>
      </c>
      <c r="AA91" s="990">
        <v>100</v>
      </c>
      <c r="AB91" s="1273">
        <v>1</v>
      </c>
      <c r="AC91" s="1273"/>
      <c r="AD91" s="1273"/>
      <c r="AE91" s="1273"/>
      <c r="AF91" s="1273"/>
      <c r="AG91" s="1927"/>
    </row>
    <row r="92" spans="1:33" s="279" customFormat="1" ht="27.95" customHeight="1">
      <c r="A92" s="1875" t="s">
        <v>9</v>
      </c>
      <c r="B92" s="1276" t="s">
        <v>181</v>
      </c>
      <c r="C92" s="1276" t="s">
        <v>349</v>
      </c>
      <c r="D92" s="1276"/>
      <c r="E92" s="1231" t="s">
        <v>2057</v>
      </c>
      <c r="F92" s="1231" t="s">
        <v>2058</v>
      </c>
      <c r="G92" s="1273">
        <v>18</v>
      </c>
      <c r="H92" s="1273" t="s">
        <v>725</v>
      </c>
      <c r="I92" s="1269" t="s">
        <v>1944</v>
      </c>
      <c r="J92" s="1269" t="s">
        <v>187</v>
      </c>
      <c r="K92" s="1272">
        <v>15957</v>
      </c>
      <c r="L92" s="1270">
        <v>15957</v>
      </c>
      <c r="M92" s="1283">
        <v>15957</v>
      </c>
      <c r="N92" s="1275">
        <f t="shared" si="1"/>
        <v>0</v>
      </c>
      <c r="O92" s="1273"/>
      <c r="P92" s="1273"/>
      <c r="Q92" s="1233"/>
      <c r="R92" s="1233">
        <v>4</v>
      </c>
      <c r="S92" s="1273"/>
      <c r="T92" s="1273"/>
      <c r="U92" s="1233"/>
      <c r="V92" s="1233"/>
      <c r="W92" s="1273"/>
      <c r="X92" s="1273"/>
      <c r="Y92" s="1273"/>
      <c r="Z92" s="1885">
        <v>100</v>
      </c>
      <c r="AA92" s="990">
        <v>100</v>
      </c>
      <c r="AB92" s="1273">
        <v>1</v>
      </c>
      <c r="AC92" s="1273"/>
      <c r="AD92" s="1273" t="s">
        <v>51</v>
      </c>
      <c r="AE92" s="1273"/>
      <c r="AF92" s="1273"/>
      <c r="AG92" s="1927"/>
    </row>
    <row r="93" spans="1:33" s="279" customFormat="1" ht="22.5" customHeight="1">
      <c r="A93" s="1875" t="s">
        <v>9</v>
      </c>
      <c r="B93" s="1276" t="s">
        <v>181</v>
      </c>
      <c r="C93" s="1276" t="s">
        <v>349</v>
      </c>
      <c r="D93" s="1276"/>
      <c r="E93" s="1550" t="s">
        <v>2059</v>
      </c>
      <c r="F93" s="1231" t="s">
        <v>2060</v>
      </c>
      <c r="G93" s="1273">
        <v>63</v>
      </c>
      <c r="H93" s="1273" t="s">
        <v>725</v>
      </c>
      <c r="I93" s="1269" t="s">
        <v>1944</v>
      </c>
      <c r="J93" s="1269" t="s">
        <v>187</v>
      </c>
      <c r="K93" s="1272">
        <v>3000</v>
      </c>
      <c r="L93" s="1272">
        <v>3000</v>
      </c>
      <c r="M93" s="1283">
        <v>3000</v>
      </c>
      <c r="N93" s="1275">
        <f t="shared" si="1"/>
        <v>0</v>
      </c>
      <c r="O93" s="1273"/>
      <c r="P93" s="1273"/>
      <c r="Q93" s="1233"/>
      <c r="R93" s="1233">
        <v>1</v>
      </c>
      <c r="S93" s="1273"/>
      <c r="T93" s="1273"/>
      <c r="U93" s="1233"/>
      <c r="V93" s="1233"/>
      <c r="W93" s="1273"/>
      <c r="X93" s="1273"/>
      <c r="Y93" s="1273"/>
      <c r="Z93" s="1885">
        <v>100</v>
      </c>
      <c r="AA93" s="990">
        <v>100</v>
      </c>
      <c r="AB93" s="1273">
        <v>1</v>
      </c>
      <c r="AC93" s="1273"/>
      <c r="AD93" s="1273"/>
      <c r="AE93" s="1273"/>
      <c r="AF93" s="1273"/>
      <c r="AG93" s="1927"/>
    </row>
    <row r="94" spans="1:33" s="279" customFormat="1" ht="33" customHeight="1">
      <c r="A94" s="1875" t="s">
        <v>9</v>
      </c>
      <c r="B94" s="1276" t="s">
        <v>181</v>
      </c>
      <c r="C94" s="1276" t="s">
        <v>349</v>
      </c>
      <c r="D94" s="1276"/>
      <c r="E94" s="1550" t="s">
        <v>2061</v>
      </c>
      <c r="F94" s="1231" t="s">
        <v>2062</v>
      </c>
      <c r="G94" s="1273">
        <v>42</v>
      </c>
      <c r="H94" s="1273" t="s">
        <v>725</v>
      </c>
      <c r="I94" s="1269" t="s">
        <v>1944</v>
      </c>
      <c r="J94" s="1269" t="s">
        <v>187</v>
      </c>
      <c r="K94" s="1272">
        <v>1500</v>
      </c>
      <c r="L94" s="1272">
        <v>1500</v>
      </c>
      <c r="M94" s="1283">
        <v>1500</v>
      </c>
      <c r="N94" s="1275">
        <f t="shared" si="1"/>
        <v>0</v>
      </c>
      <c r="O94" s="1273"/>
      <c r="P94" s="1273"/>
      <c r="Q94" s="1233"/>
      <c r="R94" s="1233">
        <v>0.5</v>
      </c>
      <c r="S94" s="1273"/>
      <c r="T94" s="1273"/>
      <c r="U94" s="1233"/>
      <c r="V94" s="1233"/>
      <c r="W94" s="1273"/>
      <c r="X94" s="1273"/>
      <c r="Y94" s="1273"/>
      <c r="Z94" s="1885">
        <v>100</v>
      </c>
      <c r="AA94" s="990">
        <v>100</v>
      </c>
      <c r="AB94" s="1273">
        <v>1</v>
      </c>
      <c r="AC94" s="1273"/>
      <c r="AD94" s="1273"/>
      <c r="AE94" s="1273"/>
      <c r="AF94" s="1273"/>
      <c r="AG94" s="1927"/>
    </row>
    <row r="95" spans="1:33" s="279" customFormat="1" ht="52.5" customHeight="1">
      <c r="A95" s="1875" t="s">
        <v>9</v>
      </c>
      <c r="B95" s="1276" t="s">
        <v>181</v>
      </c>
      <c r="C95" s="1276" t="s">
        <v>349</v>
      </c>
      <c r="D95" s="1276"/>
      <c r="E95" s="1550" t="s">
        <v>2063</v>
      </c>
      <c r="F95" s="1231" t="s">
        <v>721</v>
      </c>
      <c r="G95" s="1273">
        <v>115</v>
      </c>
      <c r="H95" s="1273" t="s">
        <v>725</v>
      </c>
      <c r="I95" s="1269" t="s">
        <v>1944</v>
      </c>
      <c r="J95" s="1269" t="s">
        <v>187</v>
      </c>
      <c r="K95" s="1272">
        <v>3000</v>
      </c>
      <c r="L95" s="1272">
        <v>3000</v>
      </c>
      <c r="M95" s="1283">
        <v>3000</v>
      </c>
      <c r="N95" s="1275">
        <f t="shared" si="1"/>
        <v>0</v>
      </c>
      <c r="O95" s="1273"/>
      <c r="P95" s="1273"/>
      <c r="Q95" s="1233"/>
      <c r="R95" s="1233">
        <v>1</v>
      </c>
      <c r="S95" s="1273"/>
      <c r="T95" s="1273"/>
      <c r="U95" s="1233"/>
      <c r="V95" s="1233"/>
      <c r="W95" s="1273"/>
      <c r="X95" s="1273"/>
      <c r="Y95" s="1273"/>
      <c r="Z95" s="1885">
        <v>100</v>
      </c>
      <c r="AA95" s="990">
        <v>100</v>
      </c>
      <c r="AB95" s="1273">
        <v>1</v>
      </c>
      <c r="AC95" s="1273"/>
      <c r="AD95" s="1273"/>
      <c r="AE95" s="1273"/>
      <c r="AF95" s="1273"/>
      <c r="AG95" s="1927"/>
    </row>
    <row r="96" spans="1:33" s="279" customFormat="1" ht="27.75" customHeight="1">
      <c r="A96" s="1875" t="s">
        <v>9</v>
      </c>
      <c r="B96" s="1276" t="s">
        <v>181</v>
      </c>
      <c r="C96" s="1276" t="s">
        <v>349</v>
      </c>
      <c r="D96" s="1276"/>
      <c r="E96" s="1550" t="s">
        <v>2064</v>
      </c>
      <c r="F96" s="1231" t="s">
        <v>2065</v>
      </c>
      <c r="G96" s="1273">
        <v>205</v>
      </c>
      <c r="H96" s="1273" t="s">
        <v>725</v>
      </c>
      <c r="I96" s="1269" t="s">
        <v>1944</v>
      </c>
      <c r="J96" s="1269" t="s">
        <v>187</v>
      </c>
      <c r="K96" s="1272">
        <v>72120</v>
      </c>
      <c r="L96" s="1272">
        <v>72120</v>
      </c>
      <c r="M96" s="1283">
        <v>72120</v>
      </c>
      <c r="N96" s="1275">
        <f t="shared" si="1"/>
        <v>0</v>
      </c>
      <c r="O96" s="1273"/>
      <c r="P96" s="1273"/>
      <c r="Q96" s="1233"/>
      <c r="R96" s="1233">
        <v>13</v>
      </c>
      <c r="S96" s="1273"/>
      <c r="T96" s="1273"/>
      <c r="U96" s="1233"/>
      <c r="V96" s="1233"/>
      <c r="W96" s="1273"/>
      <c r="X96" s="1273"/>
      <c r="Y96" s="1273"/>
      <c r="Z96" s="1885">
        <v>100</v>
      </c>
      <c r="AA96" s="990">
        <v>100</v>
      </c>
      <c r="AB96" s="1273">
        <v>1</v>
      </c>
      <c r="AC96" s="1273" t="s">
        <v>51</v>
      </c>
      <c r="AD96" s="1273"/>
      <c r="AE96" s="1273"/>
      <c r="AF96" s="1273"/>
      <c r="AG96" s="1927"/>
    </row>
    <row r="97" spans="1:33" s="169" customFormat="1" ht="35.25" customHeight="1">
      <c r="A97" s="1875" t="s">
        <v>180</v>
      </c>
      <c r="B97" s="1276" t="s">
        <v>181</v>
      </c>
      <c r="C97" s="1276" t="s">
        <v>401</v>
      </c>
      <c r="D97" s="1276"/>
      <c r="E97" s="1231" t="s">
        <v>2066</v>
      </c>
      <c r="F97" s="1231" t="s">
        <v>2067</v>
      </c>
      <c r="G97" s="1273">
        <v>319</v>
      </c>
      <c r="H97" s="1204" t="s">
        <v>205</v>
      </c>
      <c r="I97" s="986" t="s">
        <v>1942</v>
      </c>
      <c r="J97" s="1269" t="s">
        <v>187</v>
      </c>
      <c r="K97" s="963">
        <v>300000</v>
      </c>
      <c r="L97" s="963">
        <v>300000</v>
      </c>
      <c r="M97" s="1101">
        <v>300000</v>
      </c>
      <c r="N97" s="1103">
        <f t="shared" si="1"/>
        <v>0</v>
      </c>
      <c r="O97" s="1233"/>
      <c r="P97" s="1233"/>
      <c r="Q97" s="1233"/>
      <c r="R97" s="1537"/>
      <c r="S97" s="1233"/>
      <c r="T97" s="1233"/>
      <c r="U97" s="1233">
        <v>4.5</v>
      </c>
      <c r="V97" s="1233"/>
      <c r="W97" s="1273"/>
      <c r="X97" s="1273"/>
      <c r="Y97" s="1273"/>
      <c r="Z97" s="1273">
        <v>100</v>
      </c>
      <c r="AA97" s="964">
        <v>100</v>
      </c>
      <c r="AB97" s="1273">
        <v>1</v>
      </c>
      <c r="AC97" s="1273"/>
      <c r="AD97" s="1273"/>
      <c r="AE97" s="1273"/>
      <c r="AF97" s="1273"/>
      <c r="AG97" s="1927"/>
    </row>
    <row r="98" spans="1:33" s="169" customFormat="1" ht="27.95" customHeight="1">
      <c r="A98" s="1875" t="s">
        <v>180</v>
      </c>
      <c r="B98" s="1276" t="s">
        <v>181</v>
      </c>
      <c r="C98" s="1276" t="s">
        <v>401</v>
      </c>
      <c r="D98" s="1276"/>
      <c r="E98" s="1231" t="s">
        <v>2068</v>
      </c>
      <c r="F98" s="1231" t="s">
        <v>2069</v>
      </c>
      <c r="G98" s="1273">
        <v>338</v>
      </c>
      <c r="H98" s="1204" t="s">
        <v>725</v>
      </c>
      <c r="I98" s="1269" t="s">
        <v>551</v>
      </c>
      <c r="J98" s="1269" t="s">
        <v>187</v>
      </c>
      <c r="K98" s="963">
        <v>6500</v>
      </c>
      <c r="L98" s="963">
        <v>6500</v>
      </c>
      <c r="M98" s="1101">
        <v>6500</v>
      </c>
      <c r="N98" s="1103">
        <f t="shared" si="1"/>
        <v>0</v>
      </c>
      <c r="O98" s="1233"/>
      <c r="P98" s="1233"/>
      <c r="Q98" s="1233"/>
      <c r="R98" s="1537"/>
      <c r="S98" s="1233"/>
      <c r="T98" s="1233"/>
      <c r="U98" s="1233"/>
      <c r="V98" s="1233"/>
      <c r="W98" s="1273"/>
      <c r="X98" s="1273"/>
      <c r="Y98" s="1273"/>
      <c r="Z98" s="1273">
        <v>100</v>
      </c>
      <c r="AA98" s="964">
        <v>100</v>
      </c>
      <c r="AB98" s="1273">
        <v>1</v>
      </c>
      <c r="AC98" s="1273"/>
      <c r="AD98" s="1273"/>
      <c r="AE98" s="1273"/>
      <c r="AF98" s="1273"/>
      <c r="AG98" s="1927" t="s">
        <v>2070</v>
      </c>
    </row>
    <row r="99" spans="1:33" s="169" customFormat="1" ht="27.95" customHeight="1">
      <c r="A99" s="1875" t="s">
        <v>180</v>
      </c>
      <c r="B99" s="1276" t="s">
        <v>181</v>
      </c>
      <c r="C99" s="1276" t="s">
        <v>401</v>
      </c>
      <c r="D99" s="1276"/>
      <c r="E99" s="1231" t="s">
        <v>2071</v>
      </c>
      <c r="F99" s="1231" t="s">
        <v>2072</v>
      </c>
      <c r="G99" s="1273">
        <v>322</v>
      </c>
      <c r="H99" s="1204" t="s">
        <v>725</v>
      </c>
      <c r="I99" s="1269" t="s">
        <v>551</v>
      </c>
      <c r="J99" s="1269" t="s">
        <v>187</v>
      </c>
      <c r="K99" s="963">
        <v>10000</v>
      </c>
      <c r="L99" s="963">
        <v>10000</v>
      </c>
      <c r="M99" s="1101">
        <v>10000</v>
      </c>
      <c r="N99" s="1103">
        <f t="shared" si="1"/>
        <v>0</v>
      </c>
      <c r="O99" s="1233"/>
      <c r="P99" s="1233"/>
      <c r="Q99" s="1233"/>
      <c r="R99" s="1233"/>
      <c r="S99" s="1233"/>
      <c r="T99" s="1233"/>
      <c r="U99" s="1233"/>
      <c r="V99" s="1537"/>
      <c r="W99" s="1273"/>
      <c r="X99" s="1273"/>
      <c r="Y99" s="1273"/>
      <c r="Z99" s="1273">
        <v>100</v>
      </c>
      <c r="AA99" s="964">
        <v>100</v>
      </c>
      <c r="AB99" s="1273">
        <v>1</v>
      </c>
      <c r="AC99" s="1273"/>
      <c r="AD99" s="1273"/>
      <c r="AE99" s="1273"/>
      <c r="AF99" s="1273"/>
      <c r="AG99" s="1927" t="s">
        <v>2073</v>
      </c>
    </row>
    <row r="100" spans="1:33" s="169" customFormat="1" ht="40.5" customHeight="1">
      <c r="A100" s="1875" t="s">
        <v>180</v>
      </c>
      <c r="B100" s="1276" t="s">
        <v>181</v>
      </c>
      <c r="C100" s="1276" t="s">
        <v>401</v>
      </c>
      <c r="D100" s="1276"/>
      <c r="E100" s="1231" t="s">
        <v>2074</v>
      </c>
      <c r="F100" s="1231" t="s">
        <v>2075</v>
      </c>
      <c r="G100" s="1273">
        <v>208</v>
      </c>
      <c r="H100" s="1204" t="s">
        <v>725</v>
      </c>
      <c r="I100" s="1269" t="s">
        <v>551</v>
      </c>
      <c r="J100" s="1269" t="s">
        <v>187</v>
      </c>
      <c r="K100" s="963">
        <v>12200</v>
      </c>
      <c r="L100" s="963">
        <v>12200</v>
      </c>
      <c r="M100" s="1101">
        <v>12200</v>
      </c>
      <c r="N100" s="1103">
        <f t="shared" si="1"/>
        <v>0</v>
      </c>
      <c r="O100" s="1233"/>
      <c r="P100" s="1233"/>
      <c r="Q100" s="1233"/>
      <c r="R100" s="1233"/>
      <c r="S100" s="1233"/>
      <c r="T100" s="1233"/>
      <c r="U100" s="1233"/>
      <c r="V100" s="1537"/>
      <c r="W100" s="1273"/>
      <c r="X100" s="1273"/>
      <c r="Y100" s="1273"/>
      <c r="Z100" s="1273">
        <v>100</v>
      </c>
      <c r="AA100" s="964">
        <v>100</v>
      </c>
      <c r="AB100" s="1273">
        <v>1</v>
      </c>
      <c r="AC100" s="1273"/>
      <c r="AD100" s="1273"/>
      <c r="AE100" s="1273"/>
      <c r="AF100" s="1273"/>
      <c r="AG100" s="1927" t="s">
        <v>2076</v>
      </c>
    </row>
    <row r="101" spans="1:33" s="169" customFormat="1" ht="27.95" customHeight="1">
      <c r="A101" s="1875" t="s">
        <v>180</v>
      </c>
      <c r="B101" s="1276" t="s">
        <v>181</v>
      </c>
      <c r="C101" s="1276" t="s">
        <v>401</v>
      </c>
      <c r="D101" s="1276"/>
      <c r="E101" s="1231" t="s">
        <v>2077</v>
      </c>
      <c r="F101" s="1231" t="s">
        <v>2077</v>
      </c>
      <c r="G101" s="1273">
        <v>171</v>
      </c>
      <c r="H101" s="1204" t="s">
        <v>725</v>
      </c>
      <c r="I101" s="1269" t="s">
        <v>1944</v>
      </c>
      <c r="J101" s="1269" t="s">
        <v>187</v>
      </c>
      <c r="K101" s="963">
        <v>42300</v>
      </c>
      <c r="L101" s="963">
        <v>42300</v>
      </c>
      <c r="M101" s="1101">
        <v>42300</v>
      </c>
      <c r="N101" s="1103">
        <f t="shared" si="1"/>
        <v>0</v>
      </c>
      <c r="O101" s="1233"/>
      <c r="P101" s="1233"/>
      <c r="Q101" s="1233"/>
      <c r="R101" s="1233">
        <v>7</v>
      </c>
      <c r="S101" s="1233"/>
      <c r="T101" s="1233"/>
      <c r="U101" s="1233"/>
      <c r="V101" s="1537"/>
      <c r="W101" s="1273"/>
      <c r="X101" s="1273"/>
      <c r="Y101" s="1273"/>
      <c r="Z101" s="1273">
        <v>100</v>
      </c>
      <c r="AA101" s="964">
        <v>100</v>
      </c>
      <c r="AB101" s="1273">
        <v>1</v>
      </c>
      <c r="AC101" s="1273"/>
      <c r="AD101" s="1273"/>
      <c r="AE101" s="1273"/>
      <c r="AF101" s="1273"/>
      <c r="AG101" s="1927"/>
    </row>
    <row r="102" spans="1:33" s="169" customFormat="1" ht="27.95" customHeight="1">
      <c r="A102" s="1875" t="s">
        <v>180</v>
      </c>
      <c r="B102" s="1276" t="s">
        <v>181</v>
      </c>
      <c r="C102" s="1276" t="s">
        <v>401</v>
      </c>
      <c r="D102" s="1276"/>
      <c r="E102" s="1231" t="s">
        <v>2078</v>
      </c>
      <c r="F102" s="1231" t="s">
        <v>2078</v>
      </c>
      <c r="G102" s="1273">
        <v>102</v>
      </c>
      <c r="H102" s="1269" t="s">
        <v>192</v>
      </c>
      <c r="I102" s="986" t="s">
        <v>293</v>
      </c>
      <c r="J102" s="1269" t="s">
        <v>187</v>
      </c>
      <c r="K102" s="963">
        <v>4000</v>
      </c>
      <c r="L102" s="963">
        <v>4000</v>
      </c>
      <c r="M102" s="1101">
        <v>4000</v>
      </c>
      <c r="N102" s="1103">
        <f t="shared" si="1"/>
        <v>0</v>
      </c>
      <c r="O102" s="1233"/>
      <c r="P102" s="1233"/>
      <c r="Q102" s="1233">
        <v>2.2000000000000002</v>
      </c>
      <c r="R102" s="1233"/>
      <c r="S102" s="1233"/>
      <c r="T102" s="1233"/>
      <c r="U102" s="1233"/>
      <c r="V102" s="1233"/>
      <c r="W102" s="1273"/>
      <c r="X102" s="1273"/>
      <c r="Y102" s="1273"/>
      <c r="Z102" s="1273">
        <v>100</v>
      </c>
      <c r="AA102" s="964">
        <v>100</v>
      </c>
      <c r="AB102" s="1273">
        <v>1</v>
      </c>
      <c r="AC102" s="1273"/>
      <c r="AD102" s="1273"/>
      <c r="AE102" s="1273"/>
      <c r="AF102" s="1273"/>
      <c r="AG102" s="1927"/>
    </row>
    <row r="103" spans="1:33" s="169" customFormat="1" ht="27.95" customHeight="1">
      <c r="A103" s="1875" t="s">
        <v>180</v>
      </c>
      <c r="B103" s="1276" t="s">
        <v>181</v>
      </c>
      <c r="C103" s="1276" t="s">
        <v>401</v>
      </c>
      <c r="D103" s="1276"/>
      <c r="E103" s="1231" t="s">
        <v>2079</v>
      </c>
      <c r="F103" s="1231" t="s">
        <v>2079</v>
      </c>
      <c r="G103" s="1273">
        <v>25</v>
      </c>
      <c r="H103" s="1269" t="s">
        <v>192</v>
      </c>
      <c r="I103" s="986" t="s">
        <v>293</v>
      </c>
      <c r="J103" s="1269" t="s">
        <v>187</v>
      </c>
      <c r="K103" s="963">
        <v>20000</v>
      </c>
      <c r="L103" s="963">
        <v>20000</v>
      </c>
      <c r="M103" s="1101">
        <v>20000</v>
      </c>
      <c r="N103" s="1103">
        <f t="shared" si="1"/>
        <v>0</v>
      </c>
      <c r="O103" s="1233"/>
      <c r="P103" s="1233"/>
      <c r="Q103" s="1233">
        <v>2</v>
      </c>
      <c r="R103" s="1233"/>
      <c r="S103" s="1233"/>
      <c r="T103" s="1233"/>
      <c r="U103" s="1233"/>
      <c r="V103" s="1233"/>
      <c r="W103" s="1273"/>
      <c r="X103" s="1273"/>
      <c r="Y103" s="1273"/>
      <c r="Z103" s="1273">
        <v>100</v>
      </c>
      <c r="AA103" s="964">
        <v>100</v>
      </c>
      <c r="AB103" s="1273">
        <v>1</v>
      </c>
      <c r="AC103" s="1273"/>
      <c r="AD103" s="1273"/>
      <c r="AE103" s="1273"/>
      <c r="AF103" s="1273"/>
      <c r="AG103" s="1927"/>
    </row>
    <row r="104" spans="1:33" s="169" customFormat="1" ht="27.95" customHeight="1">
      <c r="A104" s="1875" t="s">
        <v>180</v>
      </c>
      <c r="B104" s="1276" t="s">
        <v>181</v>
      </c>
      <c r="C104" s="1276" t="s">
        <v>401</v>
      </c>
      <c r="D104" s="1276"/>
      <c r="E104" s="1231" t="s">
        <v>2080</v>
      </c>
      <c r="F104" s="1231" t="s">
        <v>2080</v>
      </c>
      <c r="G104" s="1273">
        <v>43</v>
      </c>
      <c r="H104" s="1269" t="s">
        <v>192</v>
      </c>
      <c r="I104" s="986" t="s">
        <v>293</v>
      </c>
      <c r="J104" s="1269" t="s">
        <v>187</v>
      </c>
      <c r="K104" s="1272">
        <v>4360</v>
      </c>
      <c r="L104" s="1272">
        <v>4360</v>
      </c>
      <c r="M104" s="1283">
        <v>4360</v>
      </c>
      <c r="N104" s="1104">
        <f t="shared" si="1"/>
        <v>0</v>
      </c>
      <c r="O104" s="1233"/>
      <c r="P104" s="1233"/>
      <c r="Q104" s="1233">
        <v>2</v>
      </c>
      <c r="R104" s="1233"/>
      <c r="S104" s="1233"/>
      <c r="T104" s="1233"/>
      <c r="U104" s="1233"/>
      <c r="V104" s="1233"/>
      <c r="W104" s="1273"/>
      <c r="X104" s="1273"/>
      <c r="Y104" s="1273"/>
      <c r="Z104" s="1273">
        <v>100</v>
      </c>
      <c r="AA104" s="1273">
        <v>100</v>
      </c>
      <c r="AB104" s="1273">
        <v>1</v>
      </c>
      <c r="AC104" s="1273"/>
      <c r="AD104" s="1273"/>
      <c r="AE104" s="1273"/>
      <c r="AF104" s="1273"/>
      <c r="AG104" s="1927"/>
    </row>
    <row r="105" spans="1:33" s="169" customFormat="1" ht="27.95" customHeight="1">
      <c r="A105" s="1875" t="s">
        <v>180</v>
      </c>
      <c r="B105" s="1276" t="s">
        <v>181</v>
      </c>
      <c r="C105" s="1276" t="s">
        <v>401</v>
      </c>
      <c r="D105" s="1276"/>
      <c r="E105" s="1231" t="s">
        <v>2081</v>
      </c>
      <c r="F105" s="1231" t="s">
        <v>2081</v>
      </c>
      <c r="G105" s="1273">
        <v>238</v>
      </c>
      <c r="H105" s="1269" t="s">
        <v>725</v>
      </c>
      <c r="I105" s="986" t="s">
        <v>1986</v>
      </c>
      <c r="J105" s="1269" t="s">
        <v>187</v>
      </c>
      <c r="K105" s="1272">
        <v>15000</v>
      </c>
      <c r="L105" s="1272">
        <v>15000</v>
      </c>
      <c r="M105" s="1283">
        <v>15000</v>
      </c>
      <c r="N105" s="1104">
        <f t="shared" si="1"/>
        <v>0</v>
      </c>
      <c r="O105" s="1233"/>
      <c r="P105" s="1233"/>
      <c r="Q105" s="1233"/>
      <c r="R105" s="1233"/>
      <c r="S105" s="1233"/>
      <c r="T105" s="1233"/>
      <c r="U105" s="1233"/>
      <c r="V105" s="1233">
        <v>1.3</v>
      </c>
      <c r="W105" s="1273"/>
      <c r="X105" s="1273"/>
      <c r="Y105" s="1273"/>
      <c r="Z105" s="1273">
        <v>100</v>
      </c>
      <c r="AA105" s="964">
        <v>100</v>
      </c>
      <c r="AB105" s="1273">
        <v>1</v>
      </c>
      <c r="AC105" s="1273"/>
      <c r="AD105" s="1273"/>
      <c r="AE105" s="1273"/>
      <c r="AF105" s="1273"/>
      <c r="AG105" s="1927"/>
    </row>
    <row r="106" spans="1:33" s="169" customFormat="1" ht="27.95" customHeight="1">
      <c r="A106" s="1875" t="s">
        <v>180</v>
      </c>
      <c r="B106" s="1276" t="s">
        <v>181</v>
      </c>
      <c r="C106" s="1276" t="s">
        <v>401</v>
      </c>
      <c r="D106" s="1276"/>
      <c r="E106" s="1231" t="s">
        <v>2082</v>
      </c>
      <c r="F106" s="1231" t="s">
        <v>2082</v>
      </c>
      <c r="G106" s="1273">
        <v>35</v>
      </c>
      <c r="H106" s="1269" t="s">
        <v>725</v>
      </c>
      <c r="I106" s="1269" t="s">
        <v>154</v>
      </c>
      <c r="J106" s="1269" t="s">
        <v>187</v>
      </c>
      <c r="K106" s="1272">
        <v>71488.5</v>
      </c>
      <c r="L106" s="1272">
        <v>71488.5</v>
      </c>
      <c r="M106" s="1283">
        <v>71488.5</v>
      </c>
      <c r="N106" s="1104">
        <f t="shared" si="1"/>
        <v>0</v>
      </c>
      <c r="O106" s="1233"/>
      <c r="P106" s="1233"/>
      <c r="Q106" s="1233"/>
      <c r="R106" s="1233">
        <v>4.3</v>
      </c>
      <c r="S106" s="1233"/>
      <c r="T106" s="1233"/>
      <c r="U106" s="1233"/>
      <c r="V106" s="1233"/>
      <c r="W106" s="1273"/>
      <c r="X106" s="1273"/>
      <c r="Y106" s="1273"/>
      <c r="Z106" s="1273">
        <v>100</v>
      </c>
      <c r="AA106" s="1273">
        <v>100</v>
      </c>
      <c r="AB106" s="1273">
        <v>1</v>
      </c>
      <c r="AC106" s="1273"/>
      <c r="AD106" s="1273"/>
      <c r="AE106" s="1273"/>
      <c r="AF106" s="1273"/>
      <c r="AG106" s="1927"/>
    </row>
    <row r="107" spans="1:33" s="169" customFormat="1" ht="27.95" customHeight="1">
      <c r="A107" s="1875" t="s">
        <v>180</v>
      </c>
      <c r="B107" s="1276" t="s">
        <v>181</v>
      </c>
      <c r="C107" s="1276" t="s">
        <v>401</v>
      </c>
      <c r="D107" s="1276"/>
      <c r="E107" s="1231" t="s">
        <v>2083</v>
      </c>
      <c r="F107" s="1231" t="s">
        <v>2083</v>
      </c>
      <c r="G107" s="1273">
        <v>193</v>
      </c>
      <c r="H107" s="1269" t="s">
        <v>725</v>
      </c>
      <c r="I107" s="1269" t="s">
        <v>421</v>
      </c>
      <c r="J107" s="1269" t="s">
        <v>187</v>
      </c>
      <c r="K107" s="1272">
        <v>61200.800000000003</v>
      </c>
      <c r="L107" s="1272">
        <v>61200.800000000003</v>
      </c>
      <c r="M107" s="1283">
        <v>61200.800000000003</v>
      </c>
      <c r="N107" s="1104">
        <f t="shared" si="1"/>
        <v>0</v>
      </c>
      <c r="O107" s="1233"/>
      <c r="P107" s="1233"/>
      <c r="Q107" s="1233"/>
      <c r="R107" s="1233">
        <v>2.5</v>
      </c>
      <c r="S107" s="1233"/>
      <c r="T107" s="1233"/>
      <c r="U107" s="1233"/>
      <c r="V107" s="1233"/>
      <c r="W107" s="1273"/>
      <c r="X107" s="1273"/>
      <c r="Y107" s="1273"/>
      <c r="Z107" s="1273">
        <v>100</v>
      </c>
      <c r="AA107" s="1273">
        <v>100</v>
      </c>
      <c r="AB107" s="1273">
        <v>1</v>
      </c>
      <c r="AC107" s="1273"/>
      <c r="AD107" s="1273"/>
      <c r="AE107" s="1273"/>
      <c r="AF107" s="1273"/>
      <c r="AG107" s="1927"/>
    </row>
    <row r="108" spans="1:33" s="169" customFormat="1" ht="27.95" customHeight="1">
      <c r="A108" s="1875" t="s">
        <v>180</v>
      </c>
      <c r="B108" s="722" t="s">
        <v>181</v>
      </c>
      <c r="C108" s="722" t="s">
        <v>416</v>
      </c>
      <c r="D108" s="722"/>
      <c r="E108" s="1897" t="s">
        <v>2084</v>
      </c>
      <c r="F108" s="1897" t="s">
        <v>2085</v>
      </c>
      <c r="G108" s="1885">
        <v>567</v>
      </c>
      <c r="H108" s="986" t="s">
        <v>725</v>
      </c>
      <c r="I108" s="986" t="s">
        <v>153</v>
      </c>
      <c r="J108" s="1861" t="s">
        <v>187</v>
      </c>
      <c r="K108" s="1953">
        <v>116747.75</v>
      </c>
      <c r="L108" s="1953">
        <v>116747.75</v>
      </c>
      <c r="M108" s="1088">
        <v>116747.75</v>
      </c>
      <c r="N108" s="792">
        <f t="shared" si="1"/>
        <v>0</v>
      </c>
      <c r="O108" s="788"/>
      <c r="P108" s="788"/>
      <c r="Q108" s="788">
        <v>2.5</v>
      </c>
      <c r="R108" s="787"/>
      <c r="S108" s="1885"/>
      <c r="T108" s="1885"/>
      <c r="U108" s="1885"/>
      <c r="V108" s="1885"/>
      <c r="W108" s="1885"/>
      <c r="X108" s="1885"/>
      <c r="Y108" s="1885"/>
      <c r="Z108" s="1885">
        <v>100</v>
      </c>
      <c r="AA108" s="1885">
        <v>100</v>
      </c>
      <c r="AB108" s="1885">
        <v>1</v>
      </c>
      <c r="AC108" s="1885"/>
      <c r="AD108" s="1885"/>
      <c r="AE108" s="1885"/>
      <c r="AF108" s="1885"/>
      <c r="AG108" s="319"/>
    </row>
    <row r="109" spans="1:33" s="169" customFormat="1" ht="27.95" customHeight="1">
      <c r="A109" s="1875" t="s">
        <v>180</v>
      </c>
      <c r="B109" s="722" t="s">
        <v>181</v>
      </c>
      <c r="C109" s="722" t="s">
        <v>416</v>
      </c>
      <c r="D109" s="722"/>
      <c r="E109" s="1897" t="s">
        <v>2086</v>
      </c>
      <c r="F109" s="1897" t="s">
        <v>2087</v>
      </c>
      <c r="G109" s="1885">
        <v>194</v>
      </c>
      <c r="H109" s="986" t="s">
        <v>725</v>
      </c>
      <c r="I109" s="1269" t="s">
        <v>1041</v>
      </c>
      <c r="J109" s="1861" t="s">
        <v>187</v>
      </c>
      <c r="K109" s="1953">
        <v>25549.74</v>
      </c>
      <c r="L109" s="1953">
        <v>25549.74</v>
      </c>
      <c r="M109" s="1088">
        <v>25549.74</v>
      </c>
      <c r="N109" s="792">
        <f t="shared" si="1"/>
        <v>0</v>
      </c>
      <c r="O109" s="788"/>
      <c r="P109" s="788"/>
      <c r="Q109" s="788"/>
      <c r="R109" s="787"/>
      <c r="S109" s="1885"/>
      <c r="T109" s="1885"/>
      <c r="U109" s="1885"/>
      <c r="V109" s="1885"/>
      <c r="W109" s="1885"/>
      <c r="X109" s="1885">
        <v>3</v>
      </c>
      <c r="Y109" s="1885"/>
      <c r="Z109" s="1885">
        <v>100</v>
      </c>
      <c r="AA109" s="1885">
        <v>100</v>
      </c>
      <c r="AB109" s="1885">
        <v>1</v>
      </c>
      <c r="AC109" s="1885"/>
      <c r="AD109" s="1885"/>
      <c r="AE109" s="1885"/>
      <c r="AF109" s="1885"/>
      <c r="AG109" s="319"/>
    </row>
    <row r="110" spans="1:33" s="169" customFormat="1" ht="27.95" customHeight="1">
      <c r="A110" s="1875" t="s">
        <v>180</v>
      </c>
      <c r="B110" s="722" t="s">
        <v>181</v>
      </c>
      <c r="C110" s="722" t="s">
        <v>416</v>
      </c>
      <c r="D110" s="722"/>
      <c r="E110" s="1897" t="s">
        <v>2088</v>
      </c>
      <c r="F110" s="1897" t="s">
        <v>2089</v>
      </c>
      <c r="G110" s="1885">
        <v>110</v>
      </c>
      <c r="H110" s="986" t="s">
        <v>725</v>
      </c>
      <c r="I110" s="986" t="s">
        <v>155</v>
      </c>
      <c r="J110" s="1861" t="s">
        <v>2090</v>
      </c>
      <c r="K110" s="1953">
        <v>25000</v>
      </c>
      <c r="L110" s="1953">
        <v>25000</v>
      </c>
      <c r="M110" s="1088">
        <v>25000</v>
      </c>
      <c r="N110" s="792">
        <f t="shared" si="1"/>
        <v>0</v>
      </c>
      <c r="O110" s="788"/>
      <c r="P110" s="788"/>
      <c r="Q110" s="788"/>
      <c r="R110" s="788"/>
      <c r="S110" s="1926">
        <v>1700</v>
      </c>
      <c r="T110" s="1861"/>
      <c r="U110" s="1885"/>
      <c r="V110" s="1885"/>
      <c r="W110" s="1885"/>
      <c r="X110" s="1885"/>
      <c r="Y110" s="1885"/>
      <c r="Z110" s="1885">
        <v>100</v>
      </c>
      <c r="AA110" s="1885">
        <v>100</v>
      </c>
      <c r="AB110" s="1885">
        <v>1</v>
      </c>
      <c r="AC110" s="1885"/>
      <c r="AD110" s="1885"/>
      <c r="AE110" s="1885"/>
      <c r="AF110" s="1885"/>
      <c r="AG110" s="319"/>
    </row>
    <row r="111" spans="1:33" s="169" customFormat="1" ht="27.95" customHeight="1">
      <c r="A111" s="1875" t="s">
        <v>180</v>
      </c>
      <c r="B111" s="722" t="s">
        <v>181</v>
      </c>
      <c r="C111" s="722" t="s">
        <v>416</v>
      </c>
      <c r="D111" s="722"/>
      <c r="E111" s="1897" t="s">
        <v>2091</v>
      </c>
      <c r="F111" s="1897" t="s">
        <v>2092</v>
      </c>
      <c r="G111" s="1885">
        <v>64</v>
      </c>
      <c r="H111" s="986" t="s">
        <v>205</v>
      </c>
      <c r="I111" s="986" t="s">
        <v>152</v>
      </c>
      <c r="J111" s="1861" t="s">
        <v>187</v>
      </c>
      <c r="K111" s="1953">
        <v>12000</v>
      </c>
      <c r="L111" s="1953">
        <v>12000</v>
      </c>
      <c r="M111" s="1088">
        <v>12000</v>
      </c>
      <c r="N111" s="792">
        <f t="shared" si="1"/>
        <v>0</v>
      </c>
      <c r="O111" s="788"/>
      <c r="P111" s="788">
        <v>0.5</v>
      </c>
      <c r="Q111" s="788"/>
      <c r="R111" s="788"/>
      <c r="S111" s="797"/>
      <c r="T111" s="1861"/>
      <c r="U111" s="1885"/>
      <c r="V111" s="1885"/>
      <c r="W111" s="1885"/>
      <c r="X111" s="1885"/>
      <c r="Y111" s="1885"/>
      <c r="Z111" s="1885">
        <v>100</v>
      </c>
      <c r="AA111" s="1885">
        <v>100</v>
      </c>
      <c r="AB111" s="1885">
        <v>1</v>
      </c>
      <c r="AC111" s="1885"/>
      <c r="AD111" s="1885"/>
      <c r="AE111" s="1885"/>
      <c r="AF111" s="1885"/>
      <c r="AG111" s="319"/>
    </row>
    <row r="112" spans="1:33" s="169" customFormat="1" ht="27.95" customHeight="1">
      <c r="A112" s="1875" t="s">
        <v>180</v>
      </c>
      <c r="B112" s="722" t="s">
        <v>181</v>
      </c>
      <c r="C112" s="722" t="s">
        <v>416</v>
      </c>
      <c r="D112" s="722"/>
      <c r="E112" s="1897" t="s">
        <v>2093</v>
      </c>
      <c r="F112" s="1897" t="s">
        <v>2093</v>
      </c>
      <c r="G112" s="1885">
        <v>147</v>
      </c>
      <c r="H112" s="986" t="s">
        <v>205</v>
      </c>
      <c r="I112" s="986" t="s">
        <v>152</v>
      </c>
      <c r="J112" s="1861" t="s">
        <v>187</v>
      </c>
      <c r="K112" s="1953">
        <v>1000</v>
      </c>
      <c r="L112" s="1953"/>
      <c r="M112" s="1093"/>
      <c r="N112" s="792">
        <f t="shared" si="1"/>
        <v>1000</v>
      </c>
      <c r="O112" s="788"/>
      <c r="P112" s="788">
        <v>3</v>
      </c>
      <c r="Q112" s="788"/>
      <c r="R112" s="788"/>
      <c r="S112" s="1885"/>
      <c r="T112" s="1885"/>
      <c r="U112" s="1885"/>
      <c r="V112" s="1885"/>
      <c r="W112" s="1885"/>
      <c r="X112" s="1885"/>
      <c r="Y112" s="1885"/>
      <c r="Z112" s="1885"/>
      <c r="AA112" s="1885"/>
      <c r="AB112" s="1885"/>
      <c r="AC112" s="1885"/>
      <c r="AD112" s="1885"/>
      <c r="AE112" s="1885"/>
      <c r="AF112" s="1885">
        <v>1</v>
      </c>
      <c r="AG112" s="319"/>
    </row>
    <row r="113" spans="1:33" s="169" customFormat="1" ht="27.95" customHeight="1">
      <c r="A113" s="1875" t="s">
        <v>180</v>
      </c>
      <c r="B113" s="722" t="s">
        <v>181</v>
      </c>
      <c r="C113" s="722" t="s">
        <v>416</v>
      </c>
      <c r="D113" s="722"/>
      <c r="E113" s="1897" t="s">
        <v>474</v>
      </c>
      <c r="F113" s="1897" t="s">
        <v>474</v>
      </c>
      <c r="G113" s="1031"/>
      <c r="H113" s="986" t="s">
        <v>725</v>
      </c>
      <c r="I113" s="986" t="s">
        <v>201</v>
      </c>
      <c r="J113" s="1861" t="s">
        <v>187</v>
      </c>
      <c r="K113" s="1953">
        <v>13560.26</v>
      </c>
      <c r="L113" s="1953">
        <v>13560.26</v>
      </c>
      <c r="M113" s="1088">
        <v>13560.26</v>
      </c>
      <c r="N113" s="792">
        <f t="shared" si="1"/>
        <v>0</v>
      </c>
      <c r="O113" s="788"/>
      <c r="P113" s="788"/>
      <c r="Q113" s="788"/>
      <c r="R113" s="788"/>
      <c r="S113" s="1885"/>
      <c r="T113" s="1885"/>
      <c r="U113" s="1885"/>
      <c r="V113" s="1885"/>
      <c r="W113" s="1885"/>
      <c r="X113" s="1885"/>
      <c r="Y113" s="1885"/>
      <c r="Z113" s="1885">
        <v>100</v>
      </c>
      <c r="AA113" s="1885">
        <v>100</v>
      </c>
      <c r="AB113" s="1885">
        <v>1</v>
      </c>
      <c r="AC113" s="1885"/>
      <c r="AD113" s="1885"/>
      <c r="AE113" s="1885"/>
      <c r="AF113" s="1885"/>
      <c r="AG113" s="319" t="s">
        <v>2094</v>
      </c>
    </row>
    <row r="114" spans="1:33" s="169" customFormat="1" ht="27.95" customHeight="1">
      <c r="A114" s="1875" t="s">
        <v>180</v>
      </c>
      <c r="B114" s="722" t="s">
        <v>181</v>
      </c>
      <c r="C114" s="722" t="s">
        <v>416</v>
      </c>
      <c r="D114" s="722"/>
      <c r="E114" s="1859" t="s">
        <v>474</v>
      </c>
      <c r="F114" s="1859" t="s">
        <v>474</v>
      </c>
      <c r="G114" s="988"/>
      <c r="H114" s="986" t="s">
        <v>725</v>
      </c>
      <c r="I114" s="986" t="s">
        <v>1944</v>
      </c>
      <c r="J114" s="986" t="s">
        <v>187</v>
      </c>
      <c r="K114" s="1863">
        <v>30000</v>
      </c>
      <c r="L114" s="1981">
        <v>30000</v>
      </c>
      <c r="M114" s="1281">
        <v>30000</v>
      </c>
      <c r="N114" s="792">
        <f t="shared" si="1"/>
        <v>0</v>
      </c>
      <c r="O114" s="788"/>
      <c r="P114" s="788"/>
      <c r="Q114" s="788"/>
      <c r="R114" s="788">
        <v>5</v>
      </c>
      <c r="S114" s="1885"/>
      <c r="T114" s="1885"/>
      <c r="U114" s="1885"/>
      <c r="V114" s="1885"/>
      <c r="W114" s="1885"/>
      <c r="X114" s="1885"/>
      <c r="Y114" s="1885"/>
      <c r="Z114" s="1885">
        <v>100</v>
      </c>
      <c r="AA114" s="1885">
        <v>100</v>
      </c>
      <c r="AB114" s="1885">
        <v>1</v>
      </c>
      <c r="AC114" s="1885"/>
      <c r="AD114" s="1885"/>
      <c r="AE114" s="1885"/>
      <c r="AF114" s="1885"/>
      <c r="AG114" s="319"/>
    </row>
    <row r="115" spans="1:33" s="169" customFormat="1" ht="27.95" customHeight="1">
      <c r="A115" s="1875" t="s">
        <v>180</v>
      </c>
      <c r="B115" s="722" t="s">
        <v>181</v>
      </c>
      <c r="C115" s="722" t="s">
        <v>416</v>
      </c>
      <c r="D115" s="722"/>
      <c r="E115" s="1859" t="s">
        <v>474</v>
      </c>
      <c r="F115" s="1859" t="s">
        <v>474</v>
      </c>
      <c r="G115" s="988"/>
      <c r="H115" s="986" t="s">
        <v>725</v>
      </c>
      <c r="I115" s="986" t="s">
        <v>1320</v>
      </c>
      <c r="J115" s="986" t="s">
        <v>187</v>
      </c>
      <c r="K115" s="1863">
        <v>16200</v>
      </c>
      <c r="L115" s="1981">
        <v>16200</v>
      </c>
      <c r="M115" s="1281">
        <v>16200</v>
      </c>
      <c r="N115" s="792">
        <f t="shared" si="1"/>
        <v>0</v>
      </c>
      <c r="O115" s="788"/>
      <c r="P115" s="788"/>
      <c r="Q115" s="788"/>
      <c r="R115" s="788"/>
      <c r="S115" s="1885"/>
      <c r="T115" s="1885"/>
      <c r="U115" s="1885"/>
      <c r="V115" s="1885"/>
      <c r="W115" s="1885"/>
      <c r="X115" s="1885"/>
      <c r="Y115" s="1885"/>
      <c r="Z115" s="1885">
        <v>100</v>
      </c>
      <c r="AA115" s="1885">
        <v>100</v>
      </c>
      <c r="AB115" s="1885">
        <v>1</v>
      </c>
      <c r="AC115" s="1885"/>
      <c r="AD115" s="1885"/>
      <c r="AE115" s="1885"/>
      <c r="AF115" s="1885"/>
      <c r="AG115" s="319" t="s">
        <v>2095</v>
      </c>
    </row>
    <row r="116" spans="1:33" s="169" customFormat="1" ht="27.95" customHeight="1">
      <c r="A116" s="1875" t="s">
        <v>180</v>
      </c>
      <c r="B116" s="722" t="s">
        <v>181</v>
      </c>
      <c r="C116" s="722" t="s">
        <v>416</v>
      </c>
      <c r="D116" s="722"/>
      <c r="E116" s="1859" t="s">
        <v>2096</v>
      </c>
      <c r="F116" s="1859" t="s">
        <v>2096</v>
      </c>
      <c r="G116" s="1885">
        <v>687</v>
      </c>
      <c r="H116" s="986" t="s">
        <v>205</v>
      </c>
      <c r="I116" s="986" t="s">
        <v>152</v>
      </c>
      <c r="J116" s="986" t="s">
        <v>187</v>
      </c>
      <c r="K116" s="1863">
        <v>2000</v>
      </c>
      <c r="L116" s="1986"/>
      <c r="M116" s="1089"/>
      <c r="N116" s="318">
        <f t="shared" si="1"/>
        <v>2000</v>
      </c>
      <c r="O116" s="788"/>
      <c r="P116" s="788">
        <v>2</v>
      </c>
      <c r="Q116" s="788"/>
      <c r="R116" s="788"/>
      <c r="S116" s="1885"/>
      <c r="T116" s="1885"/>
      <c r="U116" s="1885"/>
      <c r="V116" s="1885"/>
      <c r="W116" s="1885"/>
      <c r="X116" s="1885"/>
      <c r="Y116" s="1885"/>
      <c r="Z116" s="1885"/>
      <c r="AA116" s="1885"/>
      <c r="AB116" s="1885"/>
      <c r="AC116" s="1885"/>
      <c r="AD116" s="1885"/>
      <c r="AE116" s="1885"/>
      <c r="AF116" s="1885">
        <v>1</v>
      </c>
      <c r="AG116" s="319"/>
    </row>
    <row r="117" spans="1:33" s="169" customFormat="1" ht="27.95" customHeight="1">
      <c r="A117" s="1875" t="s">
        <v>9</v>
      </c>
      <c r="B117" s="722" t="s">
        <v>181</v>
      </c>
      <c r="C117" s="722" t="s">
        <v>416</v>
      </c>
      <c r="D117" s="722"/>
      <c r="E117" s="1859" t="s">
        <v>2097</v>
      </c>
      <c r="F117" s="1859" t="s">
        <v>2098</v>
      </c>
      <c r="G117" s="1885">
        <v>113</v>
      </c>
      <c r="H117" s="986" t="s">
        <v>725</v>
      </c>
      <c r="I117" s="986" t="s">
        <v>1944</v>
      </c>
      <c r="J117" s="986" t="s">
        <v>187</v>
      </c>
      <c r="K117" s="1863">
        <v>3500</v>
      </c>
      <c r="L117" s="1981">
        <v>3500</v>
      </c>
      <c r="M117" s="1281">
        <v>3500</v>
      </c>
      <c r="N117" s="792">
        <f t="shared" si="1"/>
        <v>0</v>
      </c>
      <c r="O117" s="788"/>
      <c r="P117" s="788"/>
      <c r="Q117" s="788"/>
      <c r="R117" s="788">
        <v>1</v>
      </c>
      <c r="S117" s="1885"/>
      <c r="T117" s="1885"/>
      <c r="U117" s="1885"/>
      <c r="V117" s="1885"/>
      <c r="W117" s="1885"/>
      <c r="X117" s="1885"/>
      <c r="Y117" s="1885"/>
      <c r="Z117" s="1885">
        <v>100</v>
      </c>
      <c r="AA117" s="1885">
        <v>100</v>
      </c>
      <c r="AB117" s="1885">
        <v>1</v>
      </c>
      <c r="AC117" s="1885"/>
      <c r="AD117" s="1885"/>
      <c r="AE117" s="1885"/>
      <c r="AF117" s="1885"/>
      <c r="AG117" s="319"/>
    </row>
    <row r="118" spans="1:33" s="169" customFormat="1" ht="27.95" customHeight="1">
      <c r="A118" s="1875" t="s">
        <v>9</v>
      </c>
      <c r="B118" s="722" t="s">
        <v>181</v>
      </c>
      <c r="C118" s="722" t="s">
        <v>416</v>
      </c>
      <c r="D118" s="722"/>
      <c r="E118" s="1859" t="s">
        <v>2099</v>
      </c>
      <c r="F118" s="1859" t="s">
        <v>2099</v>
      </c>
      <c r="G118" s="1885">
        <v>576</v>
      </c>
      <c r="H118" s="986" t="s">
        <v>725</v>
      </c>
      <c r="I118" s="986" t="s">
        <v>1944</v>
      </c>
      <c r="J118" s="986" t="s">
        <v>187</v>
      </c>
      <c r="K118" s="1863">
        <v>5000</v>
      </c>
      <c r="L118" s="1981">
        <v>5000</v>
      </c>
      <c r="M118" s="1281">
        <v>5000</v>
      </c>
      <c r="N118" s="792">
        <f t="shared" si="1"/>
        <v>0</v>
      </c>
      <c r="O118" s="788"/>
      <c r="P118" s="788"/>
      <c r="Q118" s="788"/>
      <c r="R118" s="788">
        <v>1.5</v>
      </c>
      <c r="S118" s="1885"/>
      <c r="T118" s="1885"/>
      <c r="U118" s="1885"/>
      <c r="V118" s="1885"/>
      <c r="W118" s="1885"/>
      <c r="X118" s="1885"/>
      <c r="Y118" s="1885"/>
      <c r="Z118" s="1885">
        <v>100</v>
      </c>
      <c r="AA118" s="1885">
        <v>100</v>
      </c>
      <c r="AB118" s="1885">
        <v>1</v>
      </c>
      <c r="AC118" s="1885"/>
      <c r="AD118" s="1885"/>
      <c r="AE118" s="1885"/>
      <c r="AF118" s="1885"/>
      <c r="AG118" s="319"/>
    </row>
    <row r="119" spans="1:33" s="169" customFormat="1" ht="27.95" customHeight="1">
      <c r="A119" s="1875" t="s">
        <v>9</v>
      </c>
      <c r="B119" s="722" t="s">
        <v>181</v>
      </c>
      <c r="C119" s="722" t="s">
        <v>416</v>
      </c>
      <c r="D119" s="722"/>
      <c r="E119" s="1859" t="s">
        <v>2100</v>
      </c>
      <c r="F119" s="1859" t="s">
        <v>2100</v>
      </c>
      <c r="G119" s="1885">
        <v>110</v>
      </c>
      <c r="H119" s="986" t="s">
        <v>725</v>
      </c>
      <c r="I119" s="986" t="s">
        <v>1944</v>
      </c>
      <c r="J119" s="986" t="s">
        <v>187</v>
      </c>
      <c r="K119" s="1863">
        <v>3500</v>
      </c>
      <c r="L119" s="1981">
        <v>3500</v>
      </c>
      <c r="M119" s="1281">
        <v>3500</v>
      </c>
      <c r="N119" s="792">
        <f t="shared" si="1"/>
        <v>0</v>
      </c>
      <c r="O119" s="788"/>
      <c r="P119" s="788"/>
      <c r="Q119" s="788"/>
      <c r="R119" s="788">
        <v>1</v>
      </c>
      <c r="S119" s="1885"/>
      <c r="T119" s="1885"/>
      <c r="U119" s="1885"/>
      <c r="V119" s="1885"/>
      <c r="W119" s="1885"/>
      <c r="X119" s="1885"/>
      <c r="Y119" s="1885"/>
      <c r="Z119" s="1885">
        <v>100</v>
      </c>
      <c r="AA119" s="1885">
        <v>100</v>
      </c>
      <c r="AB119" s="1885">
        <v>1</v>
      </c>
      <c r="AC119" s="1885"/>
      <c r="AD119" s="1885"/>
      <c r="AE119" s="1885"/>
      <c r="AF119" s="1885"/>
      <c r="AG119" s="319"/>
    </row>
    <row r="120" spans="1:33" s="169" customFormat="1" ht="27.95" customHeight="1">
      <c r="A120" s="1875" t="s">
        <v>180</v>
      </c>
      <c r="B120" s="722" t="s">
        <v>181</v>
      </c>
      <c r="C120" s="722" t="s">
        <v>432</v>
      </c>
      <c r="D120" s="722"/>
      <c r="E120" s="1897" t="s">
        <v>474</v>
      </c>
      <c r="F120" s="1897" t="s">
        <v>474</v>
      </c>
      <c r="G120" s="988"/>
      <c r="H120" s="720" t="s">
        <v>725</v>
      </c>
      <c r="I120" s="986" t="s">
        <v>201</v>
      </c>
      <c r="J120" s="1861" t="s">
        <v>187</v>
      </c>
      <c r="K120" s="1953">
        <v>46950</v>
      </c>
      <c r="L120" s="1953">
        <v>46950</v>
      </c>
      <c r="M120" s="1088">
        <v>46950</v>
      </c>
      <c r="N120" s="792">
        <f t="shared" si="1"/>
        <v>0</v>
      </c>
      <c r="O120" s="788"/>
      <c r="P120" s="788"/>
      <c r="Q120" s="788"/>
      <c r="R120" s="788"/>
      <c r="S120" s="1885"/>
      <c r="T120" s="1885"/>
      <c r="U120" s="1885"/>
      <c r="V120" s="1885"/>
      <c r="W120" s="1885"/>
      <c r="X120" s="1885"/>
      <c r="Y120" s="1885"/>
      <c r="Z120" s="1885">
        <v>100</v>
      </c>
      <c r="AA120" s="1885">
        <v>100</v>
      </c>
      <c r="AB120" s="1885">
        <v>1</v>
      </c>
      <c r="AC120" s="1885"/>
      <c r="AD120" s="1885"/>
      <c r="AE120" s="1885"/>
      <c r="AF120" s="1885"/>
      <c r="AG120" s="319" t="s">
        <v>2101</v>
      </c>
    </row>
    <row r="121" spans="1:33" s="169" customFormat="1" ht="27.95" customHeight="1">
      <c r="A121" s="1875" t="s">
        <v>180</v>
      </c>
      <c r="B121" s="722" t="s">
        <v>181</v>
      </c>
      <c r="C121" s="722" t="s">
        <v>432</v>
      </c>
      <c r="D121" s="722"/>
      <c r="E121" s="1897" t="s">
        <v>2102</v>
      </c>
      <c r="F121" s="1897" t="s">
        <v>2102</v>
      </c>
      <c r="G121" s="1885">
        <v>70</v>
      </c>
      <c r="H121" s="720" t="s">
        <v>725</v>
      </c>
      <c r="I121" s="986" t="s">
        <v>1944</v>
      </c>
      <c r="J121" s="1861" t="s">
        <v>187</v>
      </c>
      <c r="K121" s="1953">
        <v>10000</v>
      </c>
      <c r="L121" s="1953">
        <v>10000</v>
      </c>
      <c r="M121" s="1088">
        <v>10000</v>
      </c>
      <c r="N121" s="792">
        <f t="shared" si="1"/>
        <v>0</v>
      </c>
      <c r="O121" s="788"/>
      <c r="P121" s="788"/>
      <c r="Q121" s="788"/>
      <c r="R121" s="788">
        <v>1</v>
      </c>
      <c r="S121" s="1885"/>
      <c r="T121" s="1885"/>
      <c r="U121" s="1885"/>
      <c r="V121" s="1885"/>
      <c r="W121" s="1885"/>
      <c r="X121" s="1885"/>
      <c r="Y121" s="1885"/>
      <c r="Z121" s="1885">
        <v>100</v>
      </c>
      <c r="AA121" s="1885">
        <v>100</v>
      </c>
      <c r="AB121" s="1885">
        <v>1</v>
      </c>
      <c r="AC121" s="1885"/>
      <c r="AD121" s="1885"/>
      <c r="AE121" s="1885"/>
      <c r="AF121" s="1885"/>
      <c r="AG121" s="319"/>
    </row>
    <row r="122" spans="1:33" s="169" customFormat="1" ht="34.5" customHeight="1">
      <c r="A122" s="1875" t="s">
        <v>180</v>
      </c>
      <c r="B122" s="722" t="s">
        <v>181</v>
      </c>
      <c r="C122" s="722" t="s">
        <v>432</v>
      </c>
      <c r="D122" s="722"/>
      <c r="E122" s="1897" t="s">
        <v>2103</v>
      </c>
      <c r="F122" s="1897" t="s">
        <v>2103</v>
      </c>
      <c r="G122" s="1885">
        <v>99</v>
      </c>
      <c r="H122" s="720" t="s">
        <v>725</v>
      </c>
      <c r="I122" s="986" t="s">
        <v>1944</v>
      </c>
      <c r="J122" s="1861" t="s">
        <v>187</v>
      </c>
      <c r="K122" s="1953">
        <v>9000</v>
      </c>
      <c r="L122" s="1953">
        <v>9000</v>
      </c>
      <c r="M122" s="1088">
        <v>9000</v>
      </c>
      <c r="N122" s="792">
        <f t="shared" si="1"/>
        <v>0</v>
      </c>
      <c r="O122" s="788"/>
      <c r="P122" s="788"/>
      <c r="Q122" s="788"/>
      <c r="R122" s="787">
        <v>1</v>
      </c>
      <c r="S122" s="1885"/>
      <c r="T122" s="1885"/>
      <c r="U122" s="1885"/>
      <c r="V122" s="1885"/>
      <c r="W122" s="1885"/>
      <c r="X122" s="1885"/>
      <c r="Y122" s="1885"/>
      <c r="Z122" s="1885">
        <v>100</v>
      </c>
      <c r="AA122" s="1885">
        <v>100</v>
      </c>
      <c r="AB122" s="1885">
        <v>1</v>
      </c>
      <c r="AC122" s="1885"/>
      <c r="AD122" s="1885"/>
      <c r="AE122" s="1885"/>
      <c r="AF122" s="1885"/>
      <c r="AG122" s="319"/>
    </row>
    <row r="123" spans="1:33" s="279" customFormat="1" ht="27.95" customHeight="1">
      <c r="A123" s="1875" t="s">
        <v>180</v>
      </c>
      <c r="B123" s="722" t="s">
        <v>181</v>
      </c>
      <c r="C123" s="722" t="s">
        <v>432</v>
      </c>
      <c r="D123" s="722"/>
      <c r="E123" s="1897" t="s">
        <v>1211</v>
      </c>
      <c r="F123" s="1897" t="s">
        <v>1211</v>
      </c>
      <c r="G123" s="1885">
        <v>28</v>
      </c>
      <c r="H123" s="720" t="s">
        <v>725</v>
      </c>
      <c r="I123" s="986" t="s">
        <v>153</v>
      </c>
      <c r="J123" s="1861" t="s">
        <v>187</v>
      </c>
      <c r="K123" s="1953">
        <v>1000</v>
      </c>
      <c r="L123" s="1953">
        <v>1000</v>
      </c>
      <c r="M123" s="1088">
        <v>1000</v>
      </c>
      <c r="N123" s="792">
        <f t="shared" si="1"/>
        <v>0</v>
      </c>
      <c r="O123" s="788"/>
      <c r="P123" s="788"/>
      <c r="Q123" s="788">
        <v>2</v>
      </c>
      <c r="R123" s="787"/>
      <c r="S123" s="1885"/>
      <c r="T123" s="1885"/>
      <c r="U123" s="1885"/>
      <c r="V123" s="1885"/>
      <c r="W123" s="1885"/>
      <c r="X123" s="1885"/>
      <c r="Y123" s="1885"/>
      <c r="Z123" s="1885">
        <v>100</v>
      </c>
      <c r="AA123" s="1885">
        <v>100</v>
      </c>
      <c r="AB123" s="1885">
        <v>1</v>
      </c>
      <c r="AC123" s="1885"/>
      <c r="AD123" s="1885"/>
      <c r="AE123" s="1885"/>
      <c r="AF123" s="1885"/>
      <c r="AG123" s="319"/>
    </row>
    <row r="124" spans="1:33" s="279" customFormat="1" ht="27.95" customHeight="1">
      <c r="A124" s="1875" t="s">
        <v>180</v>
      </c>
      <c r="B124" s="722" t="s">
        <v>181</v>
      </c>
      <c r="C124" s="722" t="s">
        <v>432</v>
      </c>
      <c r="D124" s="722"/>
      <c r="E124" s="1897" t="s">
        <v>2104</v>
      </c>
      <c r="F124" s="1897" t="s">
        <v>2104</v>
      </c>
      <c r="G124" s="1885">
        <v>104</v>
      </c>
      <c r="H124" s="720" t="s">
        <v>725</v>
      </c>
      <c r="I124" s="1269" t="s">
        <v>1041</v>
      </c>
      <c r="J124" s="1861" t="s">
        <v>187</v>
      </c>
      <c r="K124" s="1953">
        <v>10000</v>
      </c>
      <c r="L124" s="1953">
        <v>10000</v>
      </c>
      <c r="M124" s="1088">
        <v>10000</v>
      </c>
      <c r="N124" s="792">
        <f t="shared" si="1"/>
        <v>0</v>
      </c>
      <c r="O124" s="788"/>
      <c r="P124" s="788"/>
      <c r="Q124" s="788"/>
      <c r="R124" s="787"/>
      <c r="S124" s="1885"/>
      <c r="T124" s="1885"/>
      <c r="U124" s="1885"/>
      <c r="V124" s="1885"/>
      <c r="W124" s="1885"/>
      <c r="X124" s="1885">
        <v>1</v>
      </c>
      <c r="Y124" s="1885"/>
      <c r="Z124" s="1885">
        <v>100</v>
      </c>
      <c r="AA124" s="1885">
        <v>100</v>
      </c>
      <c r="AB124" s="1885">
        <v>1</v>
      </c>
      <c r="AC124" s="1885"/>
      <c r="AD124" s="1885"/>
      <c r="AE124" s="1885"/>
      <c r="AF124" s="1885"/>
      <c r="AG124" s="319"/>
    </row>
    <row r="125" spans="1:33" s="279" customFormat="1" ht="27.95" customHeight="1">
      <c r="A125" s="1875" t="s">
        <v>180</v>
      </c>
      <c r="B125" s="722" t="s">
        <v>181</v>
      </c>
      <c r="C125" s="722" t="s">
        <v>432</v>
      </c>
      <c r="D125" s="722"/>
      <c r="E125" s="1897" t="s">
        <v>1214</v>
      </c>
      <c r="F125" s="1897" t="s">
        <v>1214</v>
      </c>
      <c r="G125" s="1885">
        <v>14</v>
      </c>
      <c r="H125" s="720" t="s">
        <v>725</v>
      </c>
      <c r="I125" s="1269" t="s">
        <v>1041</v>
      </c>
      <c r="J125" s="1861" t="s">
        <v>187</v>
      </c>
      <c r="K125" s="1953">
        <v>15000</v>
      </c>
      <c r="L125" s="1953">
        <v>15000</v>
      </c>
      <c r="M125" s="1088">
        <v>15000</v>
      </c>
      <c r="N125" s="792">
        <f t="shared" si="1"/>
        <v>0</v>
      </c>
      <c r="O125" s="788"/>
      <c r="P125" s="788"/>
      <c r="Q125" s="788"/>
      <c r="R125" s="787"/>
      <c r="S125" s="1885"/>
      <c r="T125" s="1885"/>
      <c r="U125" s="1885"/>
      <c r="V125" s="1885"/>
      <c r="W125" s="1885"/>
      <c r="X125" s="1885">
        <v>1</v>
      </c>
      <c r="Y125" s="1885"/>
      <c r="Z125" s="1885">
        <v>100</v>
      </c>
      <c r="AA125" s="1885">
        <v>100</v>
      </c>
      <c r="AB125" s="1885">
        <v>1</v>
      </c>
      <c r="AC125" s="1885"/>
      <c r="AD125" s="1885"/>
      <c r="AE125" s="1885"/>
      <c r="AF125" s="1885"/>
      <c r="AG125" s="319"/>
    </row>
    <row r="126" spans="1:33" s="279" customFormat="1" ht="27.95" customHeight="1">
      <c r="A126" s="1875" t="s">
        <v>180</v>
      </c>
      <c r="B126" s="722" t="s">
        <v>181</v>
      </c>
      <c r="C126" s="722" t="s">
        <v>432</v>
      </c>
      <c r="D126" s="722"/>
      <c r="E126" s="1859" t="s">
        <v>474</v>
      </c>
      <c r="F126" s="1859" t="s">
        <v>474</v>
      </c>
      <c r="G126" s="988"/>
      <c r="H126" s="986" t="s">
        <v>725</v>
      </c>
      <c r="I126" s="1204" t="s">
        <v>1948</v>
      </c>
      <c r="J126" s="986" t="s">
        <v>187</v>
      </c>
      <c r="K126" s="1863">
        <v>69500</v>
      </c>
      <c r="L126" s="1981">
        <v>69500</v>
      </c>
      <c r="M126" s="1281">
        <v>69500</v>
      </c>
      <c r="N126" s="792">
        <f t="shared" si="1"/>
        <v>0</v>
      </c>
      <c r="O126" s="788"/>
      <c r="P126" s="788"/>
      <c r="Q126" s="788"/>
      <c r="R126" s="787"/>
      <c r="S126" s="1885"/>
      <c r="T126" s="1885"/>
      <c r="U126" s="1885"/>
      <c r="V126" s="1885"/>
      <c r="W126" s="1885"/>
      <c r="X126" s="1885"/>
      <c r="Y126" s="1885"/>
      <c r="Z126" s="1885">
        <v>100</v>
      </c>
      <c r="AA126" s="1885">
        <v>100</v>
      </c>
      <c r="AB126" s="1885">
        <v>1</v>
      </c>
      <c r="AC126" s="1885"/>
      <c r="AD126" s="1885"/>
      <c r="AE126" s="1885"/>
      <c r="AF126" s="1885"/>
      <c r="AG126" s="319" t="s">
        <v>2105</v>
      </c>
    </row>
    <row r="127" spans="1:33" s="279" customFormat="1" ht="27.95" customHeight="1">
      <c r="A127" s="1875" t="s">
        <v>9</v>
      </c>
      <c r="B127" s="722" t="s">
        <v>181</v>
      </c>
      <c r="C127" s="722" t="s">
        <v>432</v>
      </c>
      <c r="D127" s="722"/>
      <c r="E127" s="1859" t="s">
        <v>457</v>
      </c>
      <c r="F127" s="1859" t="s">
        <v>2106</v>
      </c>
      <c r="G127" s="1885">
        <v>25</v>
      </c>
      <c r="H127" s="986" t="s">
        <v>725</v>
      </c>
      <c r="I127" s="986" t="s">
        <v>153</v>
      </c>
      <c r="J127" s="1861" t="s">
        <v>187</v>
      </c>
      <c r="K127" s="1863">
        <v>1000</v>
      </c>
      <c r="L127" s="1981">
        <v>1000</v>
      </c>
      <c r="M127" s="1281">
        <v>1000</v>
      </c>
      <c r="N127" s="792">
        <f t="shared" si="1"/>
        <v>0</v>
      </c>
      <c r="O127" s="788"/>
      <c r="P127" s="788"/>
      <c r="Q127" s="788">
        <v>2</v>
      </c>
      <c r="R127" s="787"/>
      <c r="S127" s="1885"/>
      <c r="T127" s="1885"/>
      <c r="U127" s="1885"/>
      <c r="V127" s="1885"/>
      <c r="W127" s="1885"/>
      <c r="X127" s="1885"/>
      <c r="Y127" s="1885"/>
      <c r="Z127" s="1885">
        <v>100</v>
      </c>
      <c r="AA127" s="1885">
        <v>100</v>
      </c>
      <c r="AB127" s="1885">
        <v>1</v>
      </c>
      <c r="AC127" s="1885"/>
      <c r="AD127" s="1885"/>
      <c r="AE127" s="1885"/>
      <c r="AF127" s="1885"/>
      <c r="AG127" s="319"/>
    </row>
    <row r="128" spans="1:33" s="279" customFormat="1" ht="27.95" customHeight="1">
      <c r="A128" s="1875" t="s">
        <v>180</v>
      </c>
      <c r="B128" s="722" t="s">
        <v>181</v>
      </c>
      <c r="C128" s="722" t="s">
        <v>432</v>
      </c>
      <c r="D128" s="722"/>
      <c r="E128" s="1859" t="s">
        <v>2107</v>
      </c>
      <c r="F128" s="1859" t="s">
        <v>2108</v>
      </c>
      <c r="G128" s="1885">
        <v>14</v>
      </c>
      <c r="H128" s="986" t="s">
        <v>725</v>
      </c>
      <c r="I128" s="1032" t="s">
        <v>562</v>
      </c>
      <c r="J128" s="986" t="s">
        <v>187</v>
      </c>
      <c r="K128" s="1863">
        <v>20000</v>
      </c>
      <c r="L128" s="1981">
        <v>20000</v>
      </c>
      <c r="M128" s="1281">
        <v>20000</v>
      </c>
      <c r="N128" s="792">
        <f t="shared" si="1"/>
        <v>0</v>
      </c>
      <c r="O128" s="788"/>
      <c r="P128" s="788"/>
      <c r="Q128" s="788"/>
      <c r="R128" s="787"/>
      <c r="S128" s="1885"/>
      <c r="T128" s="1885">
        <v>900</v>
      </c>
      <c r="U128" s="1885"/>
      <c r="V128" s="1885"/>
      <c r="W128" s="1885"/>
      <c r="X128" s="1885"/>
      <c r="Y128" s="1885"/>
      <c r="Z128" s="1885">
        <v>100</v>
      </c>
      <c r="AA128" s="1885">
        <v>100</v>
      </c>
      <c r="AB128" s="1885">
        <v>1</v>
      </c>
      <c r="AC128" s="1885"/>
      <c r="AD128" s="1885"/>
      <c r="AE128" s="1885"/>
      <c r="AF128" s="1885"/>
      <c r="AG128" s="319"/>
    </row>
    <row r="129" spans="1:33" s="279" customFormat="1" ht="27.95" customHeight="1">
      <c r="A129" s="1875" t="s">
        <v>9</v>
      </c>
      <c r="B129" s="722" t="s">
        <v>181</v>
      </c>
      <c r="C129" s="722" t="s">
        <v>432</v>
      </c>
      <c r="D129" s="722"/>
      <c r="E129" s="1859" t="s">
        <v>447</v>
      </c>
      <c r="F129" s="1859" t="s">
        <v>2109</v>
      </c>
      <c r="G129" s="1885">
        <v>25</v>
      </c>
      <c r="H129" s="986" t="s">
        <v>725</v>
      </c>
      <c r="I129" s="986" t="s">
        <v>153</v>
      </c>
      <c r="J129" s="1861" t="s">
        <v>187</v>
      </c>
      <c r="K129" s="1863">
        <v>1000</v>
      </c>
      <c r="L129" s="1981">
        <v>1000</v>
      </c>
      <c r="M129" s="1281">
        <v>1000</v>
      </c>
      <c r="N129" s="792">
        <f t="shared" si="1"/>
        <v>0</v>
      </c>
      <c r="O129" s="788"/>
      <c r="P129" s="788"/>
      <c r="Q129" s="788">
        <v>0.5</v>
      </c>
      <c r="R129" s="787"/>
      <c r="S129" s="1885"/>
      <c r="T129" s="1885"/>
      <c r="U129" s="1885"/>
      <c r="V129" s="1885"/>
      <c r="W129" s="1885"/>
      <c r="X129" s="1885"/>
      <c r="Y129" s="1885"/>
      <c r="Z129" s="1885">
        <v>100</v>
      </c>
      <c r="AA129" s="1885">
        <v>100</v>
      </c>
      <c r="AB129" s="1885">
        <v>1</v>
      </c>
      <c r="AC129" s="1885"/>
      <c r="AD129" s="1885"/>
      <c r="AE129" s="1885"/>
      <c r="AF129" s="1885"/>
      <c r="AG129" s="319"/>
    </row>
    <row r="130" spans="1:33" s="279" customFormat="1" ht="27.95" customHeight="1">
      <c r="A130" s="1875" t="s">
        <v>180</v>
      </c>
      <c r="B130" s="1276" t="s">
        <v>181</v>
      </c>
      <c r="C130" s="1276" t="s">
        <v>463</v>
      </c>
      <c r="D130" s="1276"/>
      <c r="E130" s="1231" t="s">
        <v>2110</v>
      </c>
      <c r="F130" s="1231" t="s">
        <v>2111</v>
      </c>
      <c r="G130" s="1273">
        <v>186</v>
      </c>
      <c r="H130" s="1273" t="s">
        <v>205</v>
      </c>
      <c r="I130" s="986" t="s">
        <v>1986</v>
      </c>
      <c r="J130" s="1269" t="s">
        <v>187</v>
      </c>
      <c r="K130" s="963">
        <v>70352.11</v>
      </c>
      <c r="L130" s="963">
        <v>70352.11</v>
      </c>
      <c r="M130" s="1101">
        <v>70352.11</v>
      </c>
      <c r="N130" s="1553">
        <f t="shared" si="1"/>
        <v>0</v>
      </c>
      <c r="O130" s="1233"/>
      <c r="P130" s="1233"/>
      <c r="Q130" s="1233"/>
      <c r="R130" s="1537"/>
      <c r="S130" s="1273"/>
      <c r="T130" s="1273"/>
      <c r="U130" s="1233"/>
      <c r="V130" s="1233">
        <v>5</v>
      </c>
      <c r="W130" s="1273"/>
      <c r="X130" s="1273"/>
      <c r="Y130" s="1273"/>
      <c r="Z130" s="1273">
        <v>100</v>
      </c>
      <c r="AA130" s="1273">
        <v>100</v>
      </c>
      <c r="AB130" s="1273">
        <v>1</v>
      </c>
      <c r="AC130" s="1273"/>
      <c r="AD130" s="1273"/>
      <c r="AE130" s="1273"/>
      <c r="AF130" s="1273"/>
      <c r="AG130" s="1927"/>
    </row>
    <row r="131" spans="1:33" s="279" customFormat="1" ht="27.95" customHeight="1">
      <c r="A131" s="1875" t="s">
        <v>180</v>
      </c>
      <c r="B131" s="1276" t="s">
        <v>181</v>
      </c>
      <c r="C131" s="1276" t="s">
        <v>463</v>
      </c>
      <c r="D131" s="1276"/>
      <c r="E131" s="1231" t="s">
        <v>2112</v>
      </c>
      <c r="F131" s="1231" t="s">
        <v>2113</v>
      </c>
      <c r="G131" s="1273">
        <v>145</v>
      </c>
      <c r="H131" s="1204" t="s">
        <v>205</v>
      </c>
      <c r="I131" s="986" t="s">
        <v>1986</v>
      </c>
      <c r="J131" s="1269" t="s">
        <v>187</v>
      </c>
      <c r="K131" s="963">
        <v>42211.27</v>
      </c>
      <c r="L131" s="963">
        <v>42211.27</v>
      </c>
      <c r="M131" s="1101">
        <v>42211.27</v>
      </c>
      <c r="N131" s="1553">
        <f t="shared" si="1"/>
        <v>0</v>
      </c>
      <c r="O131" s="1233"/>
      <c r="P131" s="1233"/>
      <c r="Q131" s="1233"/>
      <c r="R131" s="1537"/>
      <c r="S131" s="1273"/>
      <c r="T131" s="1273"/>
      <c r="U131" s="1233"/>
      <c r="V131" s="1233">
        <v>3</v>
      </c>
      <c r="W131" s="1273"/>
      <c r="X131" s="1273"/>
      <c r="Y131" s="1273"/>
      <c r="Z131" s="1273">
        <v>100</v>
      </c>
      <c r="AA131" s="1273">
        <v>100</v>
      </c>
      <c r="AB131" s="1273">
        <v>1</v>
      </c>
      <c r="AC131" s="1273"/>
      <c r="AD131" s="1273"/>
      <c r="AE131" s="1273"/>
      <c r="AF131" s="1273"/>
      <c r="AG131" s="942" t="s">
        <v>2114</v>
      </c>
    </row>
    <row r="132" spans="1:33" s="279" customFormat="1" ht="27.95" customHeight="1">
      <c r="A132" s="1875" t="s">
        <v>180</v>
      </c>
      <c r="B132" s="1276" t="s">
        <v>181</v>
      </c>
      <c r="C132" s="1276" t="s">
        <v>463</v>
      </c>
      <c r="D132" s="1276"/>
      <c r="E132" s="1231" t="s">
        <v>2115</v>
      </c>
      <c r="F132" s="1231" t="s">
        <v>2116</v>
      </c>
      <c r="G132" s="1273">
        <v>64</v>
      </c>
      <c r="H132" s="1204" t="s">
        <v>725</v>
      </c>
      <c r="I132" s="1269" t="s">
        <v>1041</v>
      </c>
      <c r="J132" s="1269" t="s">
        <v>187</v>
      </c>
      <c r="K132" s="963">
        <v>7072.75</v>
      </c>
      <c r="L132" s="963">
        <v>7072.75</v>
      </c>
      <c r="M132" s="1101">
        <v>7072.75</v>
      </c>
      <c r="N132" s="1553">
        <f t="shared" si="1"/>
        <v>0</v>
      </c>
      <c r="O132" s="1233"/>
      <c r="P132" s="1233"/>
      <c r="Q132" s="1233"/>
      <c r="R132" s="1233"/>
      <c r="S132" s="1273"/>
      <c r="T132" s="1273"/>
      <c r="U132" s="1233"/>
      <c r="V132" s="1233"/>
      <c r="W132" s="1273"/>
      <c r="X132" s="1273">
        <v>1</v>
      </c>
      <c r="Y132" s="1273"/>
      <c r="Z132" s="1273">
        <v>100</v>
      </c>
      <c r="AA132" s="1273">
        <v>100</v>
      </c>
      <c r="AB132" s="1273">
        <v>1</v>
      </c>
      <c r="AC132" s="1273"/>
      <c r="AD132" s="1273"/>
      <c r="AE132" s="1273"/>
      <c r="AF132" s="1273"/>
      <c r="AG132" s="1927"/>
    </row>
    <row r="133" spans="1:33" s="279" customFormat="1" ht="27.95" customHeight="1">
      <c r="A133" s="1875" t="s">
        <v>180</v>
      </c>
      <c r="B133" s="1276" t="s">
        <v>181</v>
      </c>
      <c r="C133" s="1276" t="s">
        <v>463</v>
      </c>
      <c r="D133" s="1276"/>
      <c r="E133" s="1231" t="s">
        <v>2117</v>
      </c>
      <c r="F133" s="1231" t="s">
        <v>2118</v>
      </c>
      <c r="G133" s="1273">
        <v>27</v>
      </c>
      <c r="H133" s="1204" t="s">
        <v>725</v>
      </c>
      <c r="I133" s="1269" t="s">
        <v>1041</v>
      </c>
      <c r="J133" s="1269" t="s">
        <v>187</v>
      </c>
      <c r="K133" s="963">
        <v>40477.86</v>
      </c>
      <c r="L133" s="963">
        <v>40477.86</v>
      </c>
      <c r="M133" s="1101">
        <v>40477.86</v>
      </c>
      <c r="N133" s="1553">
        <f t="shared" si="1"/>
        <v>0</v>
      </c>
      <c r="O133" s="1233"/>
      <c r="P133" s="1233"/>
      <c r="Q133" s="1233"/>
      <c r="R133" s="1233"/>
      <c r="S133" s="1269"/>
      <c r="T133" s="1273"/>
      <c r="U133" s="1233"/>
      <c r="V133" s="1233"/>
      <c r="W133" s="1273"/>
      <c r="X133" s="1273">
        <v>1</v>
      </c>
      <c r="Y133" s="1273"/>
      <c r="Z133" s="1273">
        <v>100</v>
      </c>
      <c r="AA133" s="1273">
        <v>100</v>
      </c>
      <c r="AB133" s="1273">
        <v>1</v>
      </c>
      <c r="AC133" s="1273"/>
      <c r="AD133" s="1273"/>
      <c r="AE133" s="1273"/>
      <c r="AF133" s="1273"/>
      <c r="AG133" s="1927"/>
    </row>
    <row r="134" spans="1:33" s="279" customFormat="1" ht="63.75" customHeight="1">
      <c r="A134" s="1875" t="s">
        <v>180</v>
      </c>
      <c r="B134" s="1276" t="s">
        <v>181</v>
      </c>
      <c r="C134" s="1276" t="s">
        <v>463</v>
      </c>
      <c r="D134" s="1276"/>
      <c r="E134" s="1231" t="s">
        <v>2119</v>
      </c>
      <c r="F134" s="1231" t="s">
        <v>2120</v>
      </c>
      <c r="G134" s="1273">
        <v>14</v>
      </c>
      <c r="H134" s="1269" t="s">
        <v>192</v>
      </c>
      <c r="I134" s="986" t="s">
        <v>293</v>
      </c>
      <c r="J134" s="1269" t="s">
        <v>187</v>
      </c>
      <c r="K134" s="963">
        <v>20000</v>
      </c>
      <c r="L134" s="963">
        <v>20000</v>
      </c>
      <c r="M134" s="1101">
        <v>20000</v>
      </c>
      <c r="N134" s="1553">
        <f t="shared" si="1"/>
        <v>0</v>
      </c>
      <c r="O134" s="1233"/>
      <c r="P134" s="1233"/>
      <c r="Q134" s="1233">
        <v>2</v>
      </c>
      <c r="R134" s="1233"/>
      <c r="S134" s="1269"/>
      <c r="T134" s="1273"/>
      <c r="U134" s="1233"/>
      <c r="V134" s="1233"/>
      <c r="W134" s="1273"/>
      <c r="X134" s="1273"/>
      <c r="Y134" s="1273"/>
      <c r="Z134" s="1273">
        <v>100</v>
      </c>
      <c r="AA134" s="1273">
        <v>100</v>
      </c>
      <c r="AB134" s="1273">
        <v>1</v>
      </c>
      <c r="AC134" s="1273"/>
      <c r="AD134" s="1273"/>
      <c r="AE134" s="1273"/>
      <c r="AF134" s="1273"/>
      <c r="AG134" s="1927"/>
    </row>
    <row r="135" spans="1:33" s="279" customFormat="1" ht="27.95" customHeight="1">
      <c r="A135" s="1875" t="s">
        <v>180</v>
      </c>
      <c r="B135" s="1276" t="s">
        <v>181</v>
      </c>
      <c r="C135" s="1276" t="s">
        <v>463</v>
      </c>
      <c r="D135" s="1276"/>
      <c r="E135" s="1231" t="s">
        <v>2121</v>
      </c>
      <c r="F135" s="1231" t="s">
        <v>2122</v>
      </c>
      <c r="G135" s="1273">
        <v>128</v>
      </c>
      <c r="H135" s="1204" t="s">
        <v>725</v>
      </c>
      <c r="I135" s="1204" t="s">
        <v>1944</v>
      </c>
      <c r="J135" s="1269" t="s">
        <v>187</v>
      </c>
      <c r="K135" s="963">
        <v>10000</v>
      </c>
      <c r="L135" s="963">
        <v>10000</v>
      </c>
      <c r="M135" s="1101">
        <v>10000</v>
      </c>
      <c r="N135" s="1553">
        <f t="shared" ref="N135:N198" si="2">K135-M135</f>
        <v>0</v>
      </c>
      <c r="O135" s="1233"/>
      <c r="P135" s="1233"/>
      <c r="Q135" s="1233"/>
      <c r="R135" s="1233">
        <v>1</v>
      </c>
      <c r="S135" s="1269"/>
      <c r="T135" s="1273"/>
      <c r="U135" s="1233"/>
      <c r="V135" s="1233"/>
      <c r="W135" s="1273"/>
      <c r="X135" s="1273"/>
      <c r="Y135" s="1273"/>
      <c r="Z135" s="1273">
        <v>100</v>
      </c>
      <c r="AA135" s="1273">
        <v>100</v>
      </c>
      <c r="AB135" s="1273">
        <v>1</v>
      </c>
      <c r="AC135" s="1273"/>
      <c r="AD135" s="1273"/>
      <c r="AE135" s="1273"/>
      <c r="AF135" s="1273"/>
      <c r="AG135" s="1927"/>
    </row>
    <row r="136" spans="1:33" s="279" customFormat="1" ht="33" customHeight="1">
      <c r="A136" s="1875" t="s">
        <v>180</v>
      </c>
      <c r="B136" s="1276" t="s">
        <v>181</v>
      </c>
      <c r="C136" s="1276" t="s">
        <v>463</v>
      </c>
      <c r="D136" s="1276"/>
      <c r="E136" s="1231" t="s">
        <v>2123</v>
      </c>
      <c r="F136" s="1231" t="s">
        <v>474</v>
      </c>
      <c r="G136" s="992"/>
      <c r="H136" s="1204" t="s">
        <v>725</v>
      </c>
      <c r="I136" s="1269" t="s">
        <v>201</v>
      </c>
      <c r="J136" s="1269" t="s">
        <v>187</v>
      </c>
      <c r="K136" s="963">
        <v>50287.3</v>
      </c>
      <c r="L136" s="963">
        <v>50287.3</v>
      </c>
      <c r="M136" s="1101">
        <v>50287.3</v>
      </c>
      <c r="N136" s="1553">
        <f t="shared" si="2"/>
        <v>0</v>
      </c>
      <c r="O136" s="1233"/>
      <c r="P136" s="1233"/>
      <c r="Q136" s="1233"/>
      <c r="R136" s="1233"/>
      <c r="S136" s="1273"/>
      <c r="T136" s="1273"/>
      <c r="U136" s="1233"/>
      <c r="V136" s="1233"/>
      <c r="W136" s="1273"/>
      <c r="X136" s="1273"/>
      <c r="Y136" s="1273"/>
      <c r="Z136" s="1273">
        <v>100</v>
      </c>
      <c r="AA136" s="1273">
        <v>100</v>
      </c>
      <c r="AB136" s="1273">
        <v>1</v>
      </c>
      <c r="AC136" s="1273"/>
      <c r="AD136" s="1273"/>
      <c r="AE136" s="1273"/>
      <c r="AF136" s="1273"/>
      <c r="AG136" s="1927" t="s">
        <v>2124</v>
      </c>
    </row>
    <row r="137" spans="1:33" s="279" customFormat="1" ht="27.95" customHeight="1">
      <c r="A137" s="1875" t="s">
        <v>180</v>
      </c>
      <c r="B137" s="1276" t="s">
        <v>181</v>
      </c>
      <c r="C137" s="1276" t="s">
        <v>463</v>
      </c>
      <c r="D137" s="1276"/>
      <c r="E137" s="1231" t="s">
        <v>2123</v>
      </c>
      <c r="F137" s="1231" t="s">
        <v>2123</v>
      </c>
      <c r="G137" s="994"/>
      <c r="H137" s="1204" t="s">
        <v>725</v>
      </c>
      <c r="I137" s="1269" t="s">
        <v>551</v>
      </c>
      <c r="J137" s="1269" t="s">
        <v>187</v>
      </c>
      <c r="K137" s="1272">
        <v>15000</v>
      </c>
      <c r="L137" s="1272">
        <v>15000</v>
      </c>
      <c r="M137" s="1283">
        <v>15000</v>
      </c>
      <c r="N137" s="1553">
        <f t="shared" si="2"/>
        <v>0</v>
      </c>
      <c r="O137" s="1233"/>
      <c r="P137" s="1233"/>
      <c r="Q137" s="1233"/>
      <c r="R137" s="1233"/>
      <c r="S137" s="1273"/>
      <c r="T137" s="1273"/>
      <c r="U137" s="1233"/>
      <c r="V137" s="1233"/>
      <c r="W137" s="1273"/>
      <c r="X137" s="1273"/>
      <c r="Y137" s="1273"/>
      <c r="Z137" s="1273">
        <v>100</v>
      </c>
      <c r="AA137" s="1273">
        <v>100</v>
      </c>
      <c r="AB137" s="1273">
        <v>1</v>
      </c>
      <c r="AC137" s="1273"/>
      <c r="AD137" s="1273"/>
      <c r="AE137" s="1273"/>
      <c r="AF137" s="1273"/>
      <c r="AG137" s="1927" t="s">
        <v>2125</v>
      </c>
    </row>
    <row r="138" spans="1:33" s="279" customFormat="1" ht="37.5" customHeight="1">
      <c r="A138" s="1875" t="s">
        <v>180</v>
      </c>
      <c r="B138" s="1276" t="s">
        <v>181</v>
      </c>
      <c r="C138" s="1276" t="s">
        <v>463</v>
      </c>
      <c r="D138" s="1276"/>
      <c r="E138" s="1231" t="s">
        <v>1223</v>
      </c>
      <c r="F138" s="1231" t="s">
        <v>2126</v>
      </c>
      <c r="G138" s="1273">
        <v>27</v>
      </c>
      <c r="H138" s="1204" t="s">
        <v>725</v>
      </c>
      <c r="I138" s="1204" t="s">
        <v>1944</v>
      </c>
      <c r="J138" s="1269" t="s">
        <v>187</v>
      </c>
      <c r="K138" s="963">
        <v>10000</v>
      </c>
      <c r="L138" s="963">
        <v>10000</v>
      </c>
      <c r="M138" s="1101">
        <v>10000</v>
      </c>
      <c r="N138" s="1553">
        <f t="shared" si="2"/>
        <v>0</v>
      </c>
      <c r="O138" s="1233"/>
      <c r="P138" s="1233"/>
      <c r="Q138" s="1233"/>
      <c r="R138" s="1233">
        <v>1</v>
      </c>
      <c r="S138" s="1273"/>
      <c r="T138" s="1273"/>
      <c r="U138" s="1233"/>
      <c r="V138" s="1233"/>
      <c r="W138" s="1273"/>
      <c r="X138" s="1273"/>
      <c r="Y138" s="1273"/>
      <c r="Z138" s="1273">
        <v>100</v>
      </c>
      <c r="AA138" s="1273">
        <v>100</v>
      </c>
      <c r="AB138" s="1273">
        <v>1</v>
      </c>
      <c r="AC138" s="1273"/>
      <c r="AD138" s="1273"/>
      <c r="AE138" s="1273"/>
      <c r="AF138" s="1273"/>
      <c r="AG138" s="1927"/>
    </row>
    <row r="139" spans="1:33" s="279" customFormat="1" ht="20.25" customHeight="1">
      <c r="A139" s="1875" t="s">
        <v>180</v>
      </c>
      <c r="B139" s="1276" t="s">
        <v>181</v>
      </c>
      <c r="C139" s="1276" t="s">
        <v>463</v>
      </c>
      <c r="D139" s="1276"/>
      <c r="E139" s="1231" t="s">
        <v>1221</v>
      </c>
      <c r="F139" s="1231" t="s">
        <v>2127</v>
      </c>
      <c r="G139" s="1273">
        <v>37</v>
      </c>
      <c r="H139" s="1204" t="s">
        <v>725</v>
      </c>
      <c r="I139" s="1204" t="s">
        <v>1944</v>
      </c>
      <c r="J139" s="1269" t="s">
        <v>187</v>
      </c>
      <c r="K139" s="963">
        <v>10000</v>
      </c>
      <c r="L139" s="963">
        <v>10000</v>
      </c>
      <c r="M139" s="1101">
        <v>10000</v>
      </c>
      <c r="N139" s="1553">
        <f t="shared" si="2"/>
        <v>0</v>
      </c>
      <c r="O139" s="1233"/>
      <c r="P139" s="1233"/>
      <c r="Q139" s="1233"/>
      <c r="R139" s="1233">
        <v>1</v>
      </c>
      <c r="S139" s="1273"/>
      <c r="T139" s="1273"/>
      <c r="U139" s="1233"/>
      <c r="V139" s="1233"/>
      <c r="W139" s="1273"/>
      <c r="X139" s="1273"/>
      <c r="Y139" s="1273"/>
      <c r="Z139" s="1273">
        <v>100</v>
      </c>
      <c r="AA139" s="1273">
        <v>100</v>
      </c>
      <c r="AB139" s="1273">
        <v>1</v>
      </c>
      <c r="AC139" s="1273"/>
      <c r="AD139" s="1273"/>
      <c r="AE139" s="1273"/>
      <c r="AF139" s="1273"/>
      <c r="AG139" s="1927"/>
    </row>
    <row r="140" spans="1:33" s="279" customFormat="1" ht="21" customHeight="1">
      <c r="A140" s="1875" t="s">
        <v>180</v>
      </c>
      <c r="B140" s="1276" t="s">
        <v>181</v>
      </c>
      <c r="C140" s="1276" t="s">
        <v>463</v>
      </c>
      <c r="D140" s="1276"/>
      <c r="E140" s="1231" t="s">
        <v>2128</v>
      </c>
      <c r="F140" s="1231" t="s">
        <v>2129</v>
      </c>
      <c r="G140" s="1273">
        <v>43</v>
      </c>
      <c r="H140" s="1204" t="s">
        <v>725</v>
      </c>
      <c r="I140" s="1273" t="s">
        <v>562</v>
      </c>
      <c r="J140" s="1269" t="s">
        <v>187</v>
      </c>
      <c r="K140" s="963">
        <v>5164.58</v>
      </c>
      <c r="L140" s="963">
        <v>5164.58</v>
      </c>
      <c r="M140" s="1101">
        <v>5164.58</v>
      </c>
      <c r="N140" s="1553">
        <f t="shared" si="2"/>
        <v>0</v>
      </c>
      <c r="O140" s="1233"/>
      <c r="P140" s="1233"/>
      <c r="Q140" s="1233"/>
      <c r="R140" s="1233"/>
      <c r="S140" s="1273"/>
      <c r="T140" s="1273">
        <v>300</v>
      </c>
      <c r="U140" s="1233"/>
      <c r="V140" s="1233"/>
      <c r="W140" s="1273"/>
      <c r="X140" s="1273"/>
      <c r="Y140" s="1273"/>
      <c r="Z140" s="1273">
        <v>100</v>
      </c>
      <c r="AA140" s="1273">
        <v>100</v>
      </c>
      <c r="AB140" s="1273">
        <v>1</v>
      </c>
      <c r="AC140" s="1273"/>
      <c r="AD140" s="1273"/>
      <c r="AE140" s="1273"/>
      <c r="AF140" s="1273"/>
      <c r="AG140" s="1927"/>
    </row>
    <row r="141" spans="1:33" s="279" customFormat="1" ht="27.95" customHeight="1">
      <c r="A141" s="1875" t="s">
        <v>180</v>
      </c>
      <c r="B141" s="1276" t="s">
        <v>181</v>
      </c>
      <c r="C141" s="1276" t="s">
        <v>463</v>
      </c>
      <c r="D141" s="1276"/>
      <c r="E141" s="1231" t="s">
        <v>2121</v>
      </c>
      <c r="F141" s="1231" t="s">
        <v>2122</v>
      </c>
      <c r="G141" s="1273">
        <v>128</v>
      </c>
      <c r="H141" s="1204" t="s">
        <v>725</v>
      </c>
      <c r="I141" s="1269" t="s">
        <v>421</v>
      </c>
      <c r="J141" s="1269" t="s">
        <v>187</v>
      </c>
      <c r="K141" s="1272">
        <v>103840</v>
      </c>
      <c r="L141" s="1272">
        <v>103840</v>
      </c>
      <c r="M141" s="1283">
        <v>103840</v>
      </c>
      <c r="N141" s="1553">
        <f t="shared" si="2"/>
        <v>0</v>
      </c>
      <c r="O141" s="1233"/>
      <c r="P141" s="1233"/>
      <c r="Q141" s="1233"/>
      <c r="R141" s="1233">
        <v>5</v>
      </c>
      <c r="S141" s="1273"/>
      <c r="T141" s="1273"/>
      <c r="U141" s="1233"/>
      <c r="V141" s="1233"/>
      <c r="W141" s="1273"/>
      <c r="X141" s="1273"/>
      <c r="Y141" s="1273"/>
      <c r="Z141" s="1273">
        <v>100</v>
      </c>
      <c r="AA141" s="1273">
        <v>100</v>
      </c>
      <c r="AB141" s="1273">
        <v>1</v>
      </c>
      <c r="AC141" s="1273"/>
      <c r="AD141" s="1273"/>
      <c r="AE141" s="1273"/>
      <c r="AF141" s="1273"/>
      <c r="AG141" s="1927"/>
    </row>
    <row r="142" spans="1:33" s="279" customFormat="1" ht="36.75" customHeight="1">
      <c r="A142" s="1875" t="s">
        <v>180</v>
      </c>
      <c r="B142" s="722" t="s">
        <v>181</v>
      </c>
      <c r="C142" s="722" t="s">
        <v>476</v>
      </c>
      <c r="D142" s="722"/>
      <c r="E142" s="1897" t="s">
        <v>2130</v>
      </c>
      <c r="F142" s="1897" t="s">
        <v>2130</v>
      </c>
      <c r="G142" s="1885">
        <v>249</v>
      </c>
      <c r="H142" s="720" t="s">
        <v>205</v>
      </c>
      <c r="I142" s="986" t="s">
        <v>1942</v>
      </c>
      <c r="J142" s="1861" t="s">
        <v>187</v>
      </c>
      <c r="K142" s="1953">
        <v>396389.99</v>
      </c>
      <c r="L142" s="1953">
        <v>396389.99</v>
      </c>
      <c r="M142" s="1088">
        <v>396389.99</v>
      </c>
      <c r="N142" s="1090">
        <f t="shared" si="2"/>
        <v>0</v>
      </c>
      <c r="O142" s="788"/>
      <c r="P142" s="788"/>
      <c r="Q142" s="788"/>
      <c r="R142" s="788"/>
      <c r="S142" s="787"/>
      <c r="T142" s="788"/>
      <c r="U142" s="788">
        <v>7</v>
      </c>
      <c r="V142" s="1885"/>
      <c r="W142" s="1885"/>
      <c r="X142" s="1885"/>
      <c r="Y142" s="1885"/>
      <c r="Z142" s="1926">
        <v>100</v>
      </c>
      <c r="AA142" s="1926">
        <v>100</v>
      </c>
      <c r="AB142" s="1885">
        <v>1</v>
      </c>
      <c r="AC142" s="1885"/>
      <c r="AD142" s="1040"/>
      <c r="AE142" s="1040"/>
      <c r="AF142" s="1040"/>
      <c r="AG142" s="1983"/>
    </row>
    <row r="143" spans="1:33" s="279" customFormat="1" ht="27.95" customHeight="1">
      <c r="A143" s="1875" t="s">
        <v>9</v>
      </c>
      <c r="B143" s="722" t="s">
        <v>181</v>
      </c>
      <c r="C143" s="722" t="s">
        <v>476</v>
      </c>
      <c r="D143" s="722"/>
      <c r="E143" s="1897" t="s">
        <v>2131</v>
      </c>
      <c r="F143" s="1897" t="s">
        <v>2131</v>
      </c>
      <c r="G143" s="1885">
        <v>379</v>
      </c>
      <c r="H143" s="720" t="s">
        <v>205</v>
      </c>
      <c r="I143" s="986" t="s">
        <v>1942</v>
      </c>
      <c r="J143" s="720" t="s">
        <v>187</v>
      </c>
      <c r="K143" s="1953">
        <v>74437.210000000006</v>
      </c>
      <c r="L143" s="1953">
        <v>74437.210000000006</v>
      </c>
      <c r="M143" s="1088">
        <v>74437.210000000006</v>
      </c>
      <c r="N143" s="1090">
        <f t="shared" si="2"/>
        <v>0</v>
      </c>
      <c r="O143" s="788"/>
      <c r="P143" s="788"/>
      <c r="Q143" s="788"/>
      <c r="R143" s="788"/>
      <c r="S143" s="787"/>
      <c r="T143" s="788"/>
      <c r="U143" s="788">
        <v>3</v>
      </c>
      <c r="V143" s="1885"/>
      <c r="W143" s="1885"/>
      <c r="X143" s="1885"/>
      <c r="Y143" s="1885"/>
      <c r="Z143" s="1926">
        <v>100</v>
      </c>
      <c r="AA143" s="1926">
        <v>100</v>
      </c>
      <c r="AB143" s="1885">
        <v>1</v>
      </c>
      <c r="AC143" s="1885"/>
      <c r="AD143" s="1040"/>
      <c r="AE143" s="1040"/>
      <c r="AF143" s="1040"/>
      <c r="AG143" s="798"/>
    </row>
    <row r="144" spans="1:33" s="279" customFormat="1" ht="27.95" customHeight="1">
      <c r="A144" s="1875" t="s">
        <v>180</v>
      </c>
      <c r="B144" s="722" t="s">
        <v>181</v>
      </c>
      <c r="C144" s="722" t="s">
        <v>476</v>
      </c>
      <c r="D144" s="722"/>
      <c r="E144" s="1859" t="s">
        <v>2123</v>
      </c>
      <c r="F144" s="1859" t="s">
        <v>2123</v>
      </c>
      <c r="G144" s="988"/>
      <c r="H144" s="986" t="s">
        <v>725</v>
      </c>
      <c r="I144" s="986" t="s">
        <v>551</v>
      </c>
      <c r="J144" s="986" t="s">
        <v>187</v>
      </c>
      <c r="K144" s="1863">
        <v>79200</v>
      </c>
      <c r="L144" s="1981">
        <v>79200</v>
      </c>
      <c r="M144" s="1281">
        <v>79200</v>
      </c>
      <c r="N144" s="1091">
        <f t="shared" si="2"/>
        <v>0</v>
      </c>
      <c r="O144" s="788"/>
      <c r="P144" s="788"/>
      <c r="Q144" s="788"/>
      <c r="R144" s="788"/>
      <c r="S144" s="787"/>
      <c r="T144" s="788"/>
      <c r="U144" s="788"/>
      <c r="V144" s="1885"/>
      <c r="W144" s="1885"/>
      <c r="X144" s="1885"/>
      <c r="Y144" s="1885"/>
      <c r="Z144" s="1926">
        <v>100</v>
      </c>
      <c r="AA144" s="1926">
        <v>100</v>
      </c>
      <c r="AB144" s="1885">
        <v>1</v>
      </c>
      <c r="AC144" s="1885"/>
      <c r="AD144" s="1040"/>
      <c r="AE144" s="1040"/>
      <c r="AF144" s="1040"/>
      <c r="AG144" s="1053" t="s">
        <v>2132</v>
      </c>
    </row>
    <row r="145" spans="1:33" s="279" customFormat="1" ht="27.95" customHeight="1">
      <c r="A145" s="1875" t="s">
        <v>180</v>
      </c>
      <c r="B145" s="722" t="s">
        <v>181</v>
      </c>
      <c r="C145" s="722" t="s">
        <v>476</v>
      </c>
      <c r="D145" s="722"/>
      <c r="E145" s="1859" t="s">
        <v>2133</v>
      </c>
      <c r="F145" s="1859" t="s">
        <v>721</v>
      </c>
      <c r="G145" s="1885">
        <v>23</v>
      </c>
      <c r="H145" s="986" t="s">
        <v>725</v>
      </c>
      <c r="I145" s="986" t="s">
        <v>1944</v>
      </c>
      <c r="J145" s="986" t="s">
        <v>187</v>
      </c>
      <c r="K145" s="1863">
        <v>10000</v>
      </c>
      <c r="L145" s="1863">
        <v>10000</v>
      </c>
      <c r="M145" s="1281">
        <v>10000</v>
      </c>
      <c r="N145" s="1091">
        <f t="shared" si="2"/>
        <v>0</v>
      </c>
      <c r="O145" s="788"/>
      <c r="P145" s="788"/>
      <c r="Q145" s="788"/>
      <c r="R145" s="788">
        <v>1</v>
      </c>
      <c r="S145" s="787"/>
      <c r="T145" s="788"/>
      <c r="U145" s="788"/>
      <c r="V145" s="1885"/>
      <c r="W145" s="1885"/>
      <c r="X145" s="1885"/>
      <c r="Y145" s="1885"/>
      <c r="Z145" s="1926">
        <v>100</v>
      </c>
      <c r="AA145" s="1926">
        <v>100</v>
      </c>
      <c r="AB145" s="1885">
        <v>1</v>
      </c>
      <c r="AC145" s="1885"/>
      <c r="AD145" s="1040"/>
      <c r="AE145" s="1040"/>
      <c r="AF145" s="1040"/>
      <c r="AG145" s="1983"/>
    </row>
    <row r="146" spans="1:33" s="279" customFormat="1" ht="27.95" customHeight="1">
      <c r="A146" s="1875" t="s">
        <v>180</v>
      </c>
      <c r="B146" s="722" t="s">
        <v>181</v>
      </c>
      <c r="C146" s="722" t="s">
        <v>476</v>
      </c>
      <c r="D146" s="722"/>
      <c r="E146" s="1859" t="s">
        <v>2134</v>
      </c>
      <c r="F146" s="1859" t="s">
        <v>721</v>
      </c>
      <c r="G146" s="1885">
        <v>21</v>
      </c>
      <c r="H146" s="986" t="s">
        <v>725</v>
      </c>
      <c r="I146" s="986" t="s">
        <v>1944</v>
      </c>
      <c r="J146" s="986" t="s">
        <v>187</v>
      </c>
      <c r="K146" s="1863">
        <v>10000</v>
      </c>
      <c r="L146" s="1863">
        <v>10000</v>
      </c>
      <c r="M146" s="1281">
        <v>10000</v>
      </c>
      <c r="N146" s="1091">
        <f t="shared" si="2"/>
        <v>0</v>
      </c>
      <c r="O146" s="788"/>
      <c r="P146" s="788"/>
      <c r="Q146" s="788"/>
      <c r="R146" s="788">
        <v>2</v>
      </c>
      <c r="S146" s="787"/>
      <c r="T146" s="788"/>
      <c r="U146" s="788"/>
      <c r="V146" s="1885"/>
      <c r="W146" s="1885"/>
      <c r="X146" s="1885"/>
      <c r="Y146" s="1885"/>
      <c r="Z146" s="1926">
        <v>100</v>
      </c>
      <c r="AA146" s="1926">
        <v>100</v>
      </c>
      <c r="AB146" s="1885">
        <v>1</v>
      </c>
      <c r="AC146" s="1885"/>
      <c r="AD146" s="1040"/>
      <c r="AE146" s="1040"/>
      <c r="AF146" s="1040"/>
      <c r="AG146" s="1983"/>
    </row>
    <row r="147" spans="1:33" s="279" customFormat="1" ht="27.95" customHeight="1">
      <c r="A147" s="1875" t="s">
        <v>180</v>
      </c>
      <c r="B147" s="722" t="s">
        <v>181</v>
      </c>
      <c r="C147" s="722" t="s">
        <v>476</v>
      </c>
      <c r="D147" s="722"/>
      <c r="E147" s="1859" t="s">
        <v>484</v>
      </c>
      <c r="F147" s="1859" t="s">
        <v>2135</v>
      </c>
      <c r="G147" s="1885">
        <v>8</v>
      </c>
      <c r="H147" s="986" t="s">
        <v>725</v>
      </c>
      <c r="I147" s="986" t="s">
        <v>1944</v>
      </c>
      <c r="J147" s="986" t="s">
        <v>187</v>
      </c>
      <c r="K147" s="1863">
        <v>32772.800000000003</v>
      </c>
      <c r="L147" s="1863">
        <v>32772.800000000003</v>
      </c>
      <c r="M147" s="1281">
        <v>32772.800000000003</v>
      </c>
      <c r="N147" s="1091">
        <f t="shared" si="2"/>
        <v>0</v>
      </c>
      <c r="O147" s="788"/>
      <c r="P147" s="788"/>
      <c r="Q147" s="788"/>
      <c r="R147" s="788">
        <v>3</v>
      </c>
      <c r="S147" s="787"/>
      <c r="T147" s="788"/>
      <c r="U147" s="788"/>
      <c r="V147" s="1885"/>
      <c r="W147" s="1885"/>
      <c r="X147" s="1885"/>
      <c r="Y147" s="1885"/>
      <c r="Z147" s="1926">
        <v>100</v>
      </c>
      <c r="AA147" s="1926">
        <v>100</v>
      </c>
      <c r="AB147" s="1885">
        <v>1</v>
      </c>
      <c r="AC147" s="1885"/>
      <c r="AD147" s="1040"/>
      <c r="AE147" s="1040"/>
      <c r="AF147" s="1040"/>
      <c r="AG147" s="1983"/>
    </row>
    <row r="148" spans="1:33" s="279" customFormat="1" ht="27.95" customHeight="1">
      <c r="A148" s="1875" t="s">
        <v>9</v>
      </c>
      <c r="B148" s="722" t="s">
        <v>181</v>
      </c>
      <c r="C148" s="722" t="s">
        <v>476</v>
      </c>
      <c r="D148" s="722"/>
      <c r="E148" s="1859" t="s">
        <v>2136</v>
      </c>
      <c r="F148" s="1859" t="s">
        <v>2137</v>
      </c>
      <c r="G148" s="1885">
        <v>35</v>
      </c>
      <c r="H148" s="986" t="s">
        <v>725</v>
      </c>
      <c r="I148" s="986" t="s">
        <v>1944</v>
      </c>
      <c r="J148" s="986" t="s">
        <v>187</v>
      </c>
      <c r="K148" s="1863">
        <v>5006.57</v>
      </c>
      <c r="L148" s="1863">
        <v>5006.57</v>
      </c>
      <c r="M148" s="1281">
        <v>5006.57</v>
      </c>
      <c r="N148" s="1091">
        <f t="shared" si="2"/>
        <v>0</v>
      </c>
      <c r="O148" s="788"/>
      <c r="P148" s="788"/>
      <c r="Q148" s="788"/>
      <c r="R148" s="788">
        <v>0.5</v>
      </c>
      <c r="S148" s="787"/>
      <c r="T148" s="788"/>
      <c r="U148" s="788"/>
      <c r="V148" s="1885"/>
      <c r="W148" s="1885"/>
      <c r="X148" s="1885"/>
      <c r="Y148" s="1885"/>
      <c r="Z148" s="1926">
        <v>100</v>
      </c>
      <c r="AA148" s="1926">
        <v>100</v>
      </c>
      <c r="AB148" s="1885">
        <v>1</v>
      </c>
      <c r="AC148" s="1885"/>
      <c r="AD148" s="1040"/>
      <c r="AE148" s="1040"/>
      <c r="AF148" s="1040"/>
      <c r="AG148" s="1983"/>
    </row>
    <row r="149" spans="1:33" s="279" customFormat="1" ht="24.75" customHeight="1">
      <c r="A149" s="1875" t="s">
        <v>9</v>
      </c>
      <c r="B149" s="722" t="s">
        <v>181</v>
      </c>
      <c r="C149" s="722" t="s">
        <v>476</v>
      </c>
      <c r="D149" s="722"/>
      <c r="E149" s="1859" t="s">
        <v>2138</v>
      </c>
      <c r="F149" s="1859" t="s">
        <v>2139</v>
      </c>
      <c r="G149" s="1885">
        <v>129</v>
      </c>
      <c r="H149" s="986" t="s">
        <v>725</v>
      </c>
      <c r="I149" s="986" t="s">
        <v>1944</v>
      </c>
      <c r="J149" s="986" t="s">
        <v>187</v>
      </c>
      <c r="K149" s="1863">
        <v>10000</v>
      </c>
      <c r="L149" s="1863">
        <v>10000</v>
      </c>
      <c r="M149" s="1281">
        <v>10000</v>
      </c>
      <c r="N149" s="1091">
        <f t="shared" si="2"/>
        <v>0</v>
      </c>
      <c r="O149" s="788"/>
      <c r="P149" s="788"/>
      <c r="Q149" s="788"/>
      <c r="R149" s="788">
        <v>1</v>
      </c>
      <c r="S149" s="787"/>
      <c r="T149" s="788"/>
      <c r="U149" s="788"/>
      <c r="V149" s="1885"/>
      <c r="W149" s="1885"/>
      <c r="X149" s="1885"/>
      <c r="Y149" s="1885"/>
      <c r="Z149" s="1926">
        <v>100</v>
      </c>
      <c r="AA149" s="1926">
        <v>100</v>
      </c>
      <c r="AB149" s="1885">
        <v>1</v>
      </c>
      <c r="AC149" s="1885"/>
      <c r="AD149" s="1040"/>
      <c r="AE149" s="1040"/>
      <c r="AF149" s="1040"/>
      <c r="AG149" s="1983"/>
    </row>
    <row r="150" spans="1:33" s="279" customFormat="1" ht="24.75" customHeight="1">
      <c r="A150" s="1875" t="s">
        <v>9</v>
      </c>
      <c r="B150" s="722" t="s">
        <v>181</v>
      </c>
      <c r="C150" s="722" t="s">
        <v>476</v>
      </c>
      <c r="D150" s="722"/>
      <c r="E150" s="1859" t="s">
        <v>1780</v>
      </c>
      <c r="F150" s="1859" t="s">
        <v>1780</v>
      </c>
      <c r="G150" s="1885">
        <v>59</v>
      </c>
      <c r="H150" s="1583" t="s">
        <v>725</v>
      </c>
      <c r="I150" s="986" t="s">
        <v>1944</v>
      </c>
      <c r="J150" s="986" t="s">
        <v>187</v>
      </c>
      <c r="K150" s="1863">
        <v>6182.47</v>
      </c>
      <c r="L150" s="1863">
        <v>6182.47</v>
      </c>
      <c r="M150" s="1281">
        <v>6182.47</v>
      </c>
      <c r="N150" s="1091">
        <f t="shared" si="2"/>
        <v>0</v>
      </c>
      <c r="O150" s="788"/>
      <c r="P150" s="788"/>
      <c r="Q150" s="788"/>
      <c r="R150" s="788">
        <v>0.7</v>
      </c>
      <c r="S150" s="787"/>
      <c r="T150" s="788"/>
      <c r="U150" s="788"/>
      <c r="V150" s="1885"/>
      <c r="W150" s="1885"/>
      <c r="X150" s="1885"/>
      <c r="Y150" s="1885"/>
      <c r="Z150" s="1926">
        <v>100</v>
      </c>
      <c r="AA150" s="1926">
        <v>100</v>
      </c>
      <c r="AB150" s="1885">
        <v>1</v>
      </c>
      <c r="AC150" s="1885"/>
      <c r="AD150" s="1040"/>
      <c r="AE150" s="1040"/>
      <c r="AF150" s="1040"/>
      <c r="AG150" s="1983"/>
    </row>
    <row r="151" spans="1:33" s="279" customFormat="1" ht="27.95" customHeight="1">
      <c r="A151" s="1875" t="s">
        <v>180</v>
      </c>
      <c r="B151" s="722" t="s">
        <v>181</v>
      </c>
      <c r="C151" s="722" t="s">
        <v>512</v>
      </c>
      <c r="D151" s="722"/>
      <c r="E151" s="1897" t="s">
        <v>2140</v>
      </c>
      <c r="F151" s="1897" t="s">
        <v>2140</v>
      </c>
      <c r="G151" s="1885">
        <v>48</v>
      </c>
      <c r="H151" s="720" t="s">
        <v>205</v>
      </c>
      <c r="I151" s="986" t="s">
        <v>1942</v>
      </c>
      <c r="J151" s="1861" t="s">
        <v>187</v>
      </c>
      <c r="K151" s="1953">
        <v>179160</v>
      </c>
      <c r="L151" s="1953">
        <v>179160</v>
      </c>
      <c r="M151" s="1088">
        <v>179160</v>
      </c>
      <c r="N151" s="792">
        <f t="shared" si="2"/>
        <v>0</v>
      </c>
      <c r="O151" s="788"/>
      <c r="P151" s="788"/>
      <c r="Q151" s="788"/>
      <c r="R151" s="788"/>
      <c r="S151" s="1861"/>
      <c r="T151" s="1885"/>
      <c r="U151" s="796">
        <v>4</v>
      </c>
      <c r="V151" s="1885"/>
      <c r="W151" s="1885"/>
      <c r="X151" s="1885"/>
      <c r="Y151" s="1885"/>
      <c r="Z151" s="1885">
        <v>50</v>
      </c>
      <c r="AA151" s="1885">
        <v>100</v>
      </c>
      <c r="AB151" s="1885">
        <v>1</v>
      </c>
      <c r="AC151" s="1885"/>
      <c r="AD151" s="1885"/>
      <c r="AE151" s="1885"/>
      <c r="AF151" s="1885"/>
      <c r="AG151" s="319" t="s">
        <v>515</v>
      </c>
    </row>
    <row r="152" spans="1:33" s="279" customFormat="1" ht="25.5" customHeight="1">
      <c r="A152" s="1875" t="s">
        <v>180</v>
      </c>
      <c r="B152" s="722" t="s">
        <v>181</v>
      </c>
      <c r="C152" s="722" t="s">
        <v>512</v>
      </c>
      <c r="D152" s="722"/>
      <c r="E152" s="1897" t="s">
        <v>2018</v>
      </c>
      <c r="F152" s="1897" t="s">
        <v>2141</v>
      </c>
      <c r="G152" s="1885">
        <v>13</v>
      </c>
      <c r="H152" s="720" t="s">
        <v>725</v>
      </c>
      <c r="I152" s="1032" t="s">
        <v>1944</v>
      </c>
      <c r="J152" s="720" t="s">
        <v>187</v>
      </c>
      <c r="K152" s="1953">
        <v>17700</v>
      </c>
      <c r="L152" s="1953">
        <v>17700</v>
      </c>
      <c r="M152" s="1088">
        <v>17700</v>
      </c>
      <c r="N152" s="792">
        <f t="shared" si="2"/>
        <v>0</v>
      </c>
      <c r="O152" s="788"/>
      <c r="P152" s="788"/>
      <c r="Q152" s="788"/>
      <c r="R152" s="788">
        <v>4.8</v>
      </c>
      <c r="S152" s="1861"/>
      <c r="T152" s="1885"/>
      <c r="U152" s="1885"/>
      <c r="V152" s="1885"/>
      <c r="W152" s="1885"/>
      <c r="X152" s="1885"/>
      <c r="Y152" s="1885"/>
      <c r="Z152" s="1885">
        <v>100</v>
      </c>
      <c r="AA152" s="1885">
        <v>100</v>
      </c>
      <c r="AB152" s="1885">
        <v>1</v>
      </c>
      <c r="AC152" s="1885"/>
      <c r="AD152" s="1885"/>
      <c r="AE152" s="1885"/>
      <c r="AF152" s="1885"/>
      <c r="AG152" s="319" t="s">
        <v>515</v>
      </c>
    </row>
    <row r="153" spans="1:33" s="279" customFormat="1" ht="65.25" customHeight="1">
      <c r="A153" s="1875" t="s">
        <v>180</v>
      </c>
      <c r="B153" s="722" t="s">
        <v>181</v>
      </c>
      <c r="C153" s="722" t="s">
        <v>512</v>
      </c>
      <c r="D153" s="722"/>
      <c r="E153" s="1897" t="s">
        <v>2123</v>
      </c>
      <c r="F153" s="1897" t="s">
        <v>2142</v>
      </c>
      <c r="G153" s="1885">
        <v>552</v>
      </c>
      <c r="H153" s="720" t="s">
        <v>725</v>
      </c>
      <c r="I153" s="1032" t="s">
        <v>1944</v>
      </c>
      <c r="J153" s="1861" t="s">
        <v>187</v>
      </c>
      <c r="K153" s="1953">
        <v>20000</v>
      </c>
      <c r="L153" s="1953">
        <v>20000</v>
      </c>
      <c r="M153" s="1088">
        <v>20000</v>
      </c>
      <c r="N153" s="792">
        <f t="shared" si="2"/>
        <v>0</v>
      </c>
      <c r="O153" s="788"/>
      <c r="P153" s="788"/>
      <c r="Q153" s="788"/>
      <c r="R153" s="788">
        <v>51</v>
      </c>
      <c r="S153" s="1861"/>
      <c r="T153" s="1885"/>
      <c r="U153" s="1885"/>
      <c r="V153" s="1885"/>
      <c r="W153" s="1885"/>
      <c r="X153" s="1885"/>
      <c r="Y153" s="1885"/>
      <c r="Z153" s="1885">
        <v>100</v>
      </c>
      <c r="AA153" s="1885">
        <v>100</v>
      </c>
      <c r="AB153" s="1885">
        <v>1</v>
      </c>
      <c r="AC153" s="1885"/>
      <c r="AD153" s="1885"/>
      <c r="AE153" s="1885"/>
      <c r="AF153" s="1885"/>
      <c r="AG153" s="319" t="s">
        <v>515</v>
      </c>
    </row>
    <row r="154" spans="1:33" s="279" customFormat="1" ht="27.95" customHeight="1">
      <c r="A154" s="1875" t="s">
        <v>180</v>
      </c>
      <c r="B154" s="722" t="s">
        <v>181</v>
      </c>
      <c r="C154" s="722" t="s">
        <v>512</v>
      </c>
      <c r="D154" s="722"/>
      <c r="E154" s="1897" t="s">
        <v>2123</v>
      </c>
      <c r="F154" s="1897" t="s">
        <v>2123</v>
      </c>
      <c r="G154" s="988"/>
      <c r="H154" s="720" t="s">
        <v>725</v>
      </c>
      <c r="I154" s="720" t="s">
        <v>201</v>
      </c>
      <c r="J154" s="1861" t="s">
        <v>187</v>
      </c>
      <c r="K154" s="1953">
        <v>10000</v>
      </c>
      <c r="L154" s="1953">
        <v>10000</v>
      </c>
      <c r="M154" s="1088">
        <v>10000</v>
      </c>
      <c r="N154" s="792">
        <f t="shared" si="2"/>
        <v>0</v>
      </c>
      <c r="O154" s="788"/>
      <c r="P154" s="788"/>
      <c r="Q154" s="788"/>
      <c r="R154" s="788"/>
      <c r="S154" s="1861"/>
      <c r="T154" s="1885"/>
      <c r="U154" s="1885"/>
      <c r="V154" s="1885"/>
      <c r="W154" s="1885"/>
      <c r="X154" s="1885"/>
      <c r="Y154" s="1885"/>
      <c r="Z154" s="1885">
        <v>100</v>
      </c>
      <c r="AA154" s="1885">
        <v>100</v>
      </c>
      <c r="AB154" s="1885">
        <v>1</v>
      </c>
      <c r="AC154" s="1885"/>
      <c r="AD154" s="1885"/>
      <c r="AE154" s="1885"/>
      <c r="AF154" s="1885"/>
      <c r="AG154" s="319" t="s">
        <v>2101</v>
      </c>
    </row>
    <row r="155" spans="1:33" s="279" customFormat="1" ht="27.95" customHeight="1">
      <c r="A155" s="1875" t="s">
        <v>180</v>
      </c>
      <c r="B155" s="722" t="s">
        <v>181</v>
      </c>
      <c r="C155" s="722" t="s">
        <v>512</v>
      </c>
      <c r="D155" s="722"/>
      <c r="E155" s="1897" t="s">
        <v>1966</v>
      </c>
      <c r="F155" s="1897" t="s">
        <v>2143</v>
      </c>
      <c r="G155" s="1885">
        <v>79</v>
      </c>
      <c r="H155" s="720" t="s">
        <v>725</v>
      </c>
      <c r="I155" s="1269" t="s">
        <v>1041</v>
      </c>
      <c r="J155" s="1861" t="s">
        <v>187</v>
      </c>
      <c r="K155" s="1953">
        <v>15000</v>
      </c>
      <c r="L155" s="1953">
        <v>15000</v>
      </c>
      <c r="M155" s="1088">
        <v>15000</v>
      </c>
      <c r="N155" s="792">
        <f t="shared" si="2"/>
        <v>0</v>
      </c>
      <c r="O155" s="788"/>
      <c r="P155" s="788"/>
      <c r="Q155" s="788"/>
      <c r="R155" s="788"/>
      <c r="S155" s="1885"/>
      <c r="T155" s="1885"/>
      <c r="U155" s="1885"/>
      <c r="V155" s="1885"/>
      <c r="W155" s="1885"/>
      <c r="X155" s="1885">
        <v>1</v>
      </c>
      <c r="Y155" s="1885"/>
      <c r="Z155" s="1885">
        <v>100</v>
      </c>
      <c r="AA155" s="1885">
        <v>100</v>
      </c>
      <c r="AB155" s="1885">
        <v>1</v>
      </c>
      <c r="AC155" s="1885"/>
      <c r="AD155" s="1885"/>
      <c r="AE155" s="1885"/>
      <c r="AF155" s="1885"/>
      <c r="AG155" s="319"/>
    </row>
    <row r="156" spans="1:33" s="281" customFormat="1" ht="27.95" customHeight="1">
      <c r="A156" s="1875" t="s">
        <v>180</v>
      </c>
      <c r="B156" s="722" t="s">
        <v>181</v>
      </c>
      <c r="C156" s="722" t="s">
        <v>512</v>
      </c>
      <c r="D156" s="722"/>
      <c r="E156" s="1897" t="s">
        <v>2144</v>
      </c>
      <c r="F156" s="1897" t="s">
        <v>2145</v>
      </c>
      <c r="G156" s="1885">
        <v>152</v>
      </c>
      <c r="H156" s="720" t="s">
        <v>725</v>
      </c>
      <c r="I156" s="1269" t="s">
        <v>1041</v>
      </c>
      <c r="J156" s="1861" t="s">
        <v>187</v>
      </c>
      <c r="K156" s="1953">
        <v>15000</v>
      </c>
      <c r="L156" s="1953">
        <v>15000</v>
      </c>
      <c r="M156" s="1088">
        <v>15000</v>
      </c>
      <c r="N156" s="792">
        <f t="shared" si="2"/>
        <v>0</v>
      </c>
      <c r="O156" s="788"/>
      <c r="P156" s="788"/>
      <c r="Q156" s="788"/>
      <c r="R156" s="788"/>
      <c r="S156" s="1885"/>
      <c r="T156" s="1885"/>
      <c r="U156" s="1885"/>
      <c r="V156" s="1885"/>
      <c r="W156" s="1885"/>
      <c r="X156" s="1885">
        <v>1</v>
      </c>
      <c r="Y156" s="1885"/>
      <c r="Z156" s="1885">
        <v>100</v>
      </c>
      <c r="AA156" s="1885">
        <v>100</v>
      </c>
      <c r="AB156" s="1885">
        <v>1</v>
      </c>
      <c r="AC156" s="1885"/>
      <c r="AD156" s="1885"/>
      <c r="AE156" s="1885"/>
      <c r="AF156" s="1885"/>
      <c r="AG156" s="319"/>
    </row>
    <row r="157" spans="1:33" s="281" customFormat="1" ht="27.95" customHeight="1">
      <c r="A157" s="1875" t="s">
        <v>180</v>
      </c>
      <c r="B157" s="722" t="s">
        <v>181</v>
      </c>
      <c r="C157" s="722" t="s">
        <v>512</v>
      </c>
      <c r="D157" s="722"/>
      <c r="E157" s="1897" t="s">
        <v>2146</v>
      </c>
      <c r="F157" s="1897" t="s">
        <v>2147</v>
      </c>
      <c r="G157" s="1885">
        <v>132</v>
      </c>
      <c r="H157" s="720" t="s">
        <v>725</v>
      </c>
      <c r="I157" s="1269" t="s">
        <v>1041</v>
      </c>
      <c r="J157" s="1861" t="s">
        <v>187</v>
      </c>
      <c r="K157" s="1953">
        <v>15000</v>
      </c>
      <c r="L157" s="1953">
        <v>15000</v>
      </c>
      <c r="M157" s="1088">
        <v>15000</v>
      </c>
      <c r="N157" s="792">
        <f t="shared" si="2"/>
        <v>0</v>
      </c>
      <c r="O157" s="788"/>
      <c r="P157" s="788"/>
      <c r="Q157" s="788"/>
      <c r="R157" s="788"/>
      <c r="S157" s="1885"/>
      <c r="T157" s="1885"/>
      <c r="U157" s="1885"/>
      <c r="V157" s="1885"/>
      <c r="W157" s="1885"/>
      <c r="X157" s="1885">
        <v>1</v>
      </c>
      <c r="Y157" s="1885"/>
      <c r="Z157" s="1885">
        <v>100</v>
      </c>
      <c r="AA157" s="1885">
        <v>100</v>
      </c>
      <c r="AB157" s="1885">
        <v>1</v>
      </c>
      <c r="AC157" s="1885"/>
      <c r="AD157" s="1885"/>
      <c r="AE157" s="1885"/>
      <c r="AF157" s="1885"/>
      <c r="AG157" s="319"/>
    </row>
    <row r="158" spans="1:33" s="281" customFormat="1" ht="27.95" customHeight="1">
      <c r="A158" s="1875" t="s">
        <v>180</v>
      </c>
      <c r="B158" s="722" t="s">
        <v>181</v>
      </c>
      <c r="C158" s="722" t="s">
        <v>512</v>
      </c>
      <c r="D158" s="722"/>
      <c r="E158" s="1859" t="s">
        <v>2123</v>
      </c>
      <c r="F158" s="1859" t="s">
        <v>2123</v>
      </c>
      <c r="G158" s="988"/>
      <c r="H158" s="986" t="s">
        <v>725</v>
      </c>
      <c r="I158" s="986" t="s">
        <v>1320</v>
      </c>
      <c r="J158" s="986" t="s">
        <v>187</v>
      </c>
      <c r="K158" s="1863">
        <v>27500</v>
      </c>
      <c r="L158" s="1981">
        <v>27500</v>
      </c>
      <c r="M158" s="1281">
        <v>27500</v>
      </c>
      <c r="N158" s="792">
        <f t="shared" si="2"/>
        <v>0</v>
      </c>
      <c r="O158" s="788"/>
      <c r="P158" s="788"/>
      <c r="Q158" s="788"/>
      <c r="R158" s="787"/>
      <c r="S158" s="1885"/>
      <c r="T158" s="1885"/>
      <c r="U158" s="1885"/>
      <c r="V158" s="1885"/>
      <c r="W158" s="1885"/>
      <c r="X158" s="1885"/>
      <c r="Y158" s="1885"/>
      <c r="Z158" s="1885">
        <v>100</v>
      </c>
      <c r="AA158" s="1885">
        <v>100</v>
      </c>
      <c r="AB158" s="1885">
        <v>1</v>
      </c>
      <c r="AC158" s="1885"/>
      <c r="AD158" s="1885"/>
      <c r="AE158" s="1885"/>
      <c r="AF158" s="1885"/>
      <c r="AG158" s="319" t="s">
        <v>2148</v>
      </c>
    </row>
    <row r="159" spans="1:33" s="281" customFormat="1" ht="27.95" customHeight="1">
      <c r="A159" s="1875" t="s">
        <v>180</v>
      </c>
      <c r="B159" s="722" t="s">
        <v>181</v>
      </c>
      <c r="C159" s="722" t="s">
        <v>512</v>
      </c>
      <c r="D159" s="722"/>
      <c r="E159" s="1859" t="s">
        <v>2149</v>
      </c>
      <c r="F159" s="1859" t="s">
        <v>721</v>
      </c>
      <c r="G159" s="1885">
        <v>32</v>
      </c>
      <c r="H159" s="986" t="s">
        <v>725</v>
      </c>
      <c r="I159" s="1269" t="s">
        <v>1041</v>
      </c>
      <c r="J159" s="986" t="s">
        <v>187</v>
      </c>
      <c r="K159" s="1863">
        <v>10000</v>
      </c>
      <c r="L159" s="1981">
        <v>10000</v>
      </c>
      <c r="M159" s="1281">
        <v>10000</v>
      </c>
      <c r="N159" s="792">
        <f t="shared" si="2"/>
        <v>0</v>
      </c>
      <c r="O159" s="788"/>
      <c r="P159" s="788"/>
      <c r="Q159" s="788"/>
      <c r="R159" s="787"/>
      <c r="S159" s="1885"/>
      <c r="T159" s="1885"/>
      <c r="U159" s="1885"/>
      <c r="V159" s="1885"/>
      <c r="W159" s="1885"/>
      <c r="X159" s="1885">
        <v>1</v>
      </c>
      <c r="Y159" s="1885"/>
      <c r="Z159" s="1885">
        <v>100</v>
      </c>
      <c r="AA159" s="1885">
        <v>100</v>
      </c>
      <c r="AB159" s="1885">
        <v>1</v>
      </c>
      <c r="AC159" s="1885"/>
      <c r="AD159" s="1885"/>
      <c r="AE159" s="1885"/>
      <c r="AF159" s="1885"/>
      <c r="AG159" s="319"/>
    </row>
    <row r="160" spans="1:33" s="281" customFormat="1" ht="27.95" customHeight="1">
      <c r="A160" s="1875" t="s">
        <v>180</v>
      </c>
      <c r="B160" s="722" t="s">
        <v>181</v>
      </c>
      <c r="C160" s="722" t="s">
        <v>512</v>
      </c>
      <c r="D160" s="722"/>
      <c r="E160" s="1859" t="s">
        <v>2150</v>
      </c>
      <c r="F160" s="1859" t="s">
        <v>2150</v>
      </c>
      <c r="G160" s="1885">
        <v>153</v>
      </c>
      <c r="H160" s="986" t="s">
        <v>725</v>
      </c>
      <c r="I160" s="1032" t="s">
        <v>1944</v>
      </c>
      <c r="J160" s="986" t="s">
        <v>187</v>
      </c>
      <c r="K160" s="1863">
        <v>137600</v>
      </c>
      <c r="L160" s="1981">
        <v>137600</v>
      </c>
      <c r="M160" s="1281">
        <v>137600</v>
      </c>
      <c r="N160" s="792">
        <f t="shared" si="2"/>
        <v>0</v>
      </c>
      <c r="O160" s="788"/>
      <c r="P160" s="788"/>
      <c r="Q160" s="788"/>
      <c r="R160" s="787">
        <v>14</v>
      </c>
      <c r="S160" s="1885"/>
      <c r="T160" s="1885"/>
      <c r="U160" s="1885"/>
      <c r="V160" s="1885"/>
      <c r="W160" s="1885"/>
      <c r="X160" s="1885"/>
      <c r="Y160" s="1885"/>
      <c r="Z160" s="1885">
        <v>50</v>
      </c>
      <c r="AA160" s="1885">
        <v>60</v>
      </c>
      <c r="AB160" s="1885">
        <v>1</v>
      </c>
      <c r="AC160" s="1885"/>
      <c r="AD160" s="1885"/>
      <c r="AE160" s="1885"/>
      <c r="AF160" s="1885"/>
      <c r="AG160" s="319" t="s">
        <v>515</v>
      </c>
    </row>
    <row r="161" spans="1:33" s="281" customFormat="1" ht="27.95" customHeight="1">
      <c r="A161" s="1875" t="s">
        <v>180</v>
      </c>
      <c r="B161" s="722" t="s">
        <v>181</v>
      </c>
      <c r="C161" s="722" t="s">
        <v>533</v>
      </c>
      <c r="D161" s="722"/>
      <c r="E161" s="1859" t="s">
        <v>2151</v>
      </c>
      <c r="F161" s="1859" t="s">
        <v>2152</v>
      </c>
      <c r="G161" s="1885">
        <v>191</v>
      </c>
      <c r="H161" s="986" t="s">
        <v>725</v>
      </c>
      <c r="I161" s="986" t="s">
        <v>1942</v>
      </c>
      <c r="J161" s="986" t="s">
        <v>187</v>
      </c>
      <c r="K161" s="1969">
        <v>59308</v>
      </c>
      <c r="L161" s="1969">
        <v>59308</v>
      </c>
      <c r="M161" s="1282">
        <v>59308</v>
      </c>
      <c r="N161" s="792">
        <f t="shared" si="2"/>
        <v>0</v>
      </c>
      <c r="O161" s="1885"/>
      <c r="P161" s="1885"/>
      <c r="Q161" s="1885"/>
      <c r="R161" s="1861"/>
      <c r="S161" s="1885"/>
      <c r="T161" s="1885"/>
      <c r="U161" s="788">
        <v>1</v>
      </c>
      <c r="V161" s="788"/>
      <c r="W161" s="1885"/>
      <c r="X161" s="1885"/>
      <c r="Y161" s="1885"/>
      <c r="Z161" s="1885">
        <v>100</v>
      </c>
      <c r="AA161" s="1885">
        <f>M161/K161*100</f>
        <v>100</v>
      </c>
      <c r="AB161" s="1885">
        <v>1</v>
      </c>
      <c r="AC161" s="1040"/>
      <c r="AD161" s="1040"/>
      <c r="AE161" s="1040"/>
      <c r="AF161" s="1040"/>
      <c r="AG161" s="319"/>
    </row>
    <row r="162" spans="1:33" s="281" customFormat="1" ht="27.95" customHeight="1">
      <c r="A162" s="1875" t="s">
        <v>180</v>
      </c>
      <c r="B162" s="722" t="s">
        <v>181</v>
      </c>
      <c r="C162" s="722" t="s">
        <v>533</v>
      </c>
      <c r="D162" s="722"/>
      <c r="E162" s="1859" t="s">
        <v>2153</v>
      </c>
      <c r="F162" s="1859" t="s">
        <v>2154</v>
      </c>
      <c r="G162" s="1885">
        <v>308</v>
      </c>
      <c r="H162" s="986" t="s">
        <v>205</v>
      </c>
      <c r="I162" s="986" t="s">
        <v>1942</v>
      </c>
      <c r="J162" s="986" t="s">
        <v>187</v>
      </c>
      <c r="K162" s="1969">
        <v>42630.7</v>
      </c>
      <c r="L162" s="1969">
        <v>42630.7</v>
      </c>
      <c r="M162" s="1282">
        <v>42630.7</v>
      </c>
      <c r="N162" s="792">
        <f t="shared" si="2"/>
        <v>0</v>
      </c>
      <c r="O162" s="1885"/>
      <c r="P162" s="1885"/>
      <c r="Q162" s="1885"/>
      <c r="R162" s="1861"/>
      <c r="S162" s="1885"/>
      <c r="T162" s="1885"/>
      <c r="U162" s="788">
        <v>0.7</v>
      </c>
      <c r="V162" s="788"/>
      <c r="W162" s="1885"/>
      <c r="X162" s="1885"/>
      <c r="Y162" s="1885"/>
      <c r="Z162" s="1885">
        <v>100</v>
      </c>
      <c r="AA162" s="1885">
        <f t="shared" ref="AA162:AA195" si="3">M162/K162*100</f>
        <v>100</v>
      </c>
      <c r="AB162" s="1885">
        <v>1</v>
      </c>
      <c r="AC162" s="1040"/>
      <c r="AD162" s="1040"/>
      <c r="AE162" s="1040"/>
      <c r="AF162" s="1040"/>
      <c r="AG162" s="319"/>
    </row>
    <row r="163" spans="1:33" s="281" customFormat="1" ht="27.95" customHeight="1">
      <c r="A163" s="1875" t="s">
        <v>180</v>
      </c>
      <c r="B163" s="722" t="s">
        <v>181</v>
      </c>
      <c r="C163" s="722" t="s">
        <v>533</v>
      </c>
      <c r="D163" s="722"/>
      <c r="E163" s="1859" t="s">
        <v>2155</v>
      </c>
      <c r="F163" s="1859" t="s">
        <v>2156</v>
      </c>
      <c r="G163" s="1885">
        <v>54</v>
      </c>
      <c r="H163" s="986" t="s">
        <v>205</v>
      </c>
      <c r="I163" s="986" t="s">
        <v>1942</v>
      </c>
      <c r="J163" s="986" t="s">
        <v>187</v>
      </c>
      <c r="K163" s="1969">
        <v>109524.8</v>
      </c>
      <c r="L163" s="1969">
        <v>109524.8</v>
      </c>
      <c r="M163" s="1282">
        <v>109524.8</v>
      </c>
      <c r="N163" s="792">
        <f t="shared" si="2"/>
        <v>0</v>
      </c>
      <c r="O163" s="1885"/>
      <c r="P163" s="1885"/>
      <c r="Q163" s="1885"/>
      <c r="R163" s="1861"/>
      <c r="S163" s="1885"/>
      <c r="T163" s="1885"/>
      <c r="U163" s="788">
        <v>1.6</v>
      </c>
      <c r="V163" s="788"/>
      <c r="W163" s="1885"/>
      <c r="X163" s="1885"/>
      <c r="Y163" s="1885"/>
      <c r="Z163" s="1885">
        <v>100</v>
      </c>
      <c r="AA163" s="1885">
        <f t="shared" si="3"/>
        <v>100</v>
      </c>
      <c r="AB163" s="1885">
        <v>1</v>
      </c>
      <c r="AC163" s="1040"/>
      <c r="AD163" s="1040"/>
      <c r="AE163" s="1040"/>
      <c r="AF163" s="1040"/>
      <c r="AG163" s="319"/>
    </row>
    <row r="164" spans="1:33" s="281" customFormat="1" ht="27.95" customHeight="1">
      <c r="A164" s="1875" t="s">
        <v>180</v>
      </c>
      <c r="B164" s="722" t="s">
        <v>181</v>
      </c>
      <c r="C164" s="722" t="s">
        <v>533</v>
      </c>
      <c r="D164" s="722"/>
      <c r="E164" s="1859" t="s">
        <v>2157</v>
      </c>
      <c r="F164" s="1859" t="s">
        <v>2158</v>
      </c>
      <c r="G164" s="1885">
        <v>153</v>
      </c>
      <c r="H164" s="986" t="s">
        <v>205</v>
      </c>
      <c r="I164" s="986" t="s">
        <v>1986</v>
      </c>
      <c r="J164" s="986" t="s">
        <v>187</v>
      </c>
      <c r="K164" s="1969">
        <v>8673</v>
      </c>
      <c r="L164" s="1969">
        <v>8673</v>
      </c>
      <c r="M164" s="1282">
        <v>8673</v>
      </c>
      <c r="N164" s="792">
        <f t="shared" si="2"/>
        <v>0</v>
      </c>
      <c r="O164" s="1885"/>
      <c r="P164" s="1885"/>
      <c r="Q164" s="1885"/>
      <c r="R164" s="1861"/>
      <c r="S164" s="1885"/>
      <c r="T164" s="1885"/>
      <c r="U164" s="788"/>
      <c r="V164" s="788">
        <v>0.9</v>
      </c>
      <c r="W164" s="1885"/>
      <c r="X164" s="1885"/>
      <c r="Y164" s="1885"/>
      <c r="Z164" s="1885">
        <v>100</v>
      </c>
      <c r="AA164" s="1885">
        <f t="shared" si="3"/>
        <v>100</v>
      </c>
      <c r="AB164" s="1885">
        <v>1</v>
      </c>
      <c r="AC164" s="1040"/>
      <c r="AD164" s="1040"/>
      <c r="AE164" s="1040"/>
      <c r="AF164" s="1040"/>
      <c r="AG164" s="319"/>
    </row>
    <row r="165" spans="1:33" s="281" customFormat="1" ht="27.95" customHeight="1">
      <c r="A165" s="1875" t="s">
        <v>180</v>
      </c>
      <c r="B165" s="722" t="s">
        <v>181</v>
      </c>
      <c r="C165" s="722" t="s">
        <v>533</v>
      </c>
      <c r="D165" s="722"/>
      <c r="E165" s="1859" t="s">
        <v>2159</v>
      </c>
      <c r="F165" s="1859" t="s">
        <v>2159</v>
      </c>
      <c r="G165" s="1885">
        <v>204</v>
      </c>
      <c r="H165" s="986" t="s">
        <v>205</v>
      </c>
      <c r="I165" s="986" t="s">
        <v>1986</v>
      </c>
      <c r="J165" s="986" t="s">
        <v>187</v>
      </c>
      <c r="K165" s="1969">
        <v>5782</v>
      </c>
      <c r="L165" s="1969">
        <v>5782</v>
      </c>
      <c r="M165" s="1282">
        <v>5782</v>
      </c>
      <c r="N165" s="792">
        <f t="shared" si="2"/>
        <v>0</v>
      </c>
      <c r="O165" s="1885"/>
      <c r="P165" s="1885"/>
      <c r="Q165" s="1885"/>
      <c r="R165" s="1861"/>
      <c r="S165" s="1885"/>
      <c r="T165" s="1885"/>
      <c r="U165" s="788"/>
      <c r="V165" s="788">
        <v>0.65</v>
      </c>
      <c r="W165" s="1885"/>
      <c r="X165" s="1885"/>
      <c r="Y165" s="1885"/>
      <c r="Z165" s="1885">
        <v>100</v>
      </c>
      <c r="AA165" s="1885">
        <f t="shared" si="3"/>
        <v>100</v>
      </c>
      <c r="AB165" s="1885">
        <v>1</v>
      </c>
      <c r="AC165" s="1040"/>
      <c r="AD165" s="1040"/>
      <c r="AE165" s="1040"/>
      <c r="AF165" s="1040"/>
      <c r="AG165" s="319"/>
    </row>
    <row r="166" spans="1:33" s="281" customFormat="1" ht="27.95" customHeight="1">
      <c r="A166" s="1875" t="s">
        <v>180</v>
      </c>
      <c r="B166" s="722" t="s">
        <v>181</v>
      </c>
      <c r="C166" s="722" t="s">
        <v>533</v>
      </c>
      <c r="D166" s="722"/>
      <c r="E166" s="1859" t="s">
        <v>2160</v>
      </c>
      <c r="F166" s="1859" t="s">
        <v>2161</v>
      </c>
      <c r="G166" s="1885">
        <v>245</v>
      </c>
      <c r="H166" s="986" t="s">
        <v>205</v>
      </c>
      <c r="I166" s="986" t="s">
        <v>1986</v>
      </c>
      <c r="J166" s="986" t="s">
        <v>187</v>
      </c>
      <c r="K166" s="1969">
        <v>54929</v>
      </c>
      <c r="L166" s="1969">
        <v>54929</v>
      </c>
      <c r="M166" s="1282">
        <v>54929</v>
      </c>
      <c r="N166" s="792">
        <f t="shared" si="2"/>
        <v>0</v>
      </c>
      <c r="O166" s="1885"/>
      <c r="P166" s="1885"/>
      <c r="Q166" s="1885"/>
      <c r="R166" s="1861"/>
      <c r="S166" s="1885"/>
      <c r="T166" s="1885"/>
      <c r="U166" s="788"/>
      <c r="V166" s="788">
        <v>3.85</v>
      </c>
      <c r="W166" s="1885"/>
      <c r="X166" s="1885"/>
      <c r="Y166" s="1885"/>
      <c r="Z166" s="1885">
        <v>100</v>
      </c>
      <c r="AA166" s="1885">
        <f t="shared" si="3"/>
        <v>100</v>
      </c>
      <c r="AB166" s="1885">
        <v>1</v>
      </c>
      <c r="AC166" s="1040"/>
      <c r="AD166" s="1040"/>
      <c r="AE166" s="1040"/>
      <c r="AF166" s="1040"/>
      <c r="AG166" s="319"/>
    </row>
    <row r="167" spans="1:33" s="281" customFormat="1" ht="27.95" customHeight="1">
      <c r="A167" s="1875" t="s">
        <v>180</v>
      </c>
      <c r="B167" s="722" t="s">
        <v>181</v>
      </c>
      <c r="C167" s="722" t="s">
        <v>533</v>
      </c>
      <c r="D167" s="722"/>
      <c r="E167" s="1859" t="s">
        <v>2151</v>
      </c>
      <c r="F167" s="1859" t="s">
        <v>2162</v>
      </c>
      <c r="G167" s="1885">
        <v>334</v>
      </c>
      <c r="H167" s="986" t="s">
        <v>205</v>
      </c>
      <c r="I167" s="986" t="s">
        <v>1986</v>
      </c>
      <c r="J167" s="986" t="s">
        <v>187</v>
      </c>
      <c r="K167" s="1969">
        <v>124313</v>
      </c>
      <c r="L167" s="1969">
        <v>124313</v>
      </c>
      <c r="M167" s="1282">
        <v>124313</v>
      </c>
      <c r="N167" s="792">
        <f t="shared" si="2"/>
        <v>0</v>
      </c>
      <c r="O167" s="1885"/>
      <c r="P167" s="1885"/>
      <c r="Q167" s="1885"/>
      <c r="R167" s="1861"/>
      <c r="S167" s="1885"/>
      <c r="T167" s="1885"/>
      <c r="U167" s="788"/>
      <c r="V167" s="788">
        <v>9.1</v>
      </c>
      <c r="W167" s="1885"/>
      <c r="X167" s="1885"/>
      <c r="Y167" s="1885"/>
      <c r="Z167" s="1885">
        <v>100</v>
      </c>
      <c r="AA167" s="1885">
        <f t="shared" si="3"/>
        <v>100</v>
      </c>
      <c r="AB167" s="1040">
        <v>1</v>
      </c>
      <c r="AC167" s="1040"/>
      <c r="AD167" s="1040"/>
      <c r="AE167" s="1040"/>
      <c r="AF167" s="1040"/>
      <c r="AG167" s="319"/>
    </row>
    <row r="168" spans="1:33" s="281" customFormat="1" ht="27.95" customHeight="1">
      <c r="A168" s="1875" t="s">
        <v>180</v>
      </c>
      <c r="B168" s="722" t="s">
        <v>181</v>
      </c>
      <c r="C168" s="722" t="s">
        <v>533</v>
      </c>
      <c r="D168" s="722"/>
      <c r="E168" s="1859" t="s">
        <v>2163</v>
      </c>
      <c r="F168" s="1859" t="s">
        <v>2163</v>
      </c>
      <c r="G168" s="1885">
        <v>17</v>
      </c>
      <c r="H168" s="986" t="s">
        <v>205</v>
      </c>
      <c r="I168" s="986" t="s">
        <v>1986</v>
      </c>
      <c r="J168" s="986" t="s">
        <v>187</v>
      </c>
      <c r="K168" s="1969">
        <v>10920.9</v>
      </c>
      <c r="L168" s="1969">
        <v>10920.9</v>
      </c>
      <c r="M168" s="1282">
        <v>10920.9</v>
      </c>
      <c r="N168" s="792">
        <f t="shared" si="2"/>
        <v>0</v>
      </c>
      <c r="O168" s="1885"/>
      <c r="P168" s="1885"/>
      <c r="Q168" s="1885"/>
      <c r="R168" s="1861"/>
      <c r="S168" s="1885"/>
      <c r="T168" s="1885"/>
      <c r="U168" s="788"/>
      <c r="V168" s="788">
        <v>0.7</v>
      </c>
      <c r="W168" s="1885"/>
      <c r="X168" s="1885"/>
      <c r="Y168" s="1885"/>
      <c r="Z168" s="1885">
        <v>100</v>
      </c>
      <c r="AA168" s="1885">
        <f t="shared" si="3"/>
        <v>100</v>
      </c>
      <c r="AB168" s="1885">
        <v>1</v>
      </c>
      <c r="AC168" s="1885"/>
      <c r="AD168" s="1885"/>
      <c r="AE168" s="1885"/>
      <c r="AF168" s="1885"/>
      <c r="AG168" s="319"/>
    </row>
    <row r="169" spans="1:33" s="281" customFormat="1" ht="27.95" customHeight="1">
      <c r="A169" s="1875" t="s">
        <v>180</v>
      </c>
      <c r="B169" s="722" t="s">
        <v>181</v>
      </c>
      <c r="C169" s="722" t="s">
        <v>533</v>
      </c>
      <c r="D169" s="722"/>
      <c r="E169" s="1859" t="s">
        <v>2164</v>
      </c>
      <c r="F169" s="1859" t="s">
        <v>2164</v>
      </c>
      <c r="G169" s="1885">
        <v>245</v>
      </c>
      <c r="H169" s="986" t="s">
        <v>205</v>
      </c>
      <c r="I169" s="986" t="s">
        <v>1986</v>
      </c>
      <c r="J169" s="986" t="s">
        <v>187</v>
      </c>
      <c r="K169" s="1969">
        <v>101185</v>
      </c>
      <c r="L169" s="1969">
        <v>101185</v>
      </c>
      <c r="M169" s="1282">
        <v>101185</v>
      </c>
      <c r="N169" s="792">
        <f t="shared" si="2"/>
        <v>0</v>
      </c>
      <c r="O169" s="1885"/>
      <c r="P169" s="1885"/>
      <c r="Q169" s="1885"/>
      <c r="R169" s="1861"/>
      <c r="S169" s="1885"/>
      <c r="T169" s="1885"/>
      <c r="U169" s="788"/>
      <c r="V169" s="788">
        <v>5.8</v>
      </c>
      <c r="W169" s="1885"/>
      <c r="X169" s="1885"/>
      <c r="Y169" s="1885"/>
      <c r="Z169" s="1885">
        <v>100</v>
      </c>
      <c r="AA169" s="1885">
        <f t="shared" si="3"/>
        <v>100</v>
      </c>
      <c r="AB169" s="1885">
        <v>1</v>
      </c>
      <c r="AC169" s="1885"/>
      <c r="AD169" s="1885"/>
      <c r="AE169" s="1885"/>
      <c r="AF169" s="1885"/>
      <c r="AG169" s="319"/>
    </row>
    <row r="170" spans="1:33" s="281" customFormat="1" ht="27.95" customHeight="1">
      <c r="A170" s="1875" t="s">
        <v>180</v>
      </c>
      <c r="B170" s="722" t="s">
        <v>181</v>
      </c>
      <c r="C170" s="722" t="s">
        <v>533</v>
      </c>
      <c r="D170" s="722"/>
      <c r="E170" s="1859" t="s">
        <v>2165</v>
      </c>
      <c r="F170" s="1859" t="s">
        <v>2165</v>
      </c>
      <c r="G170" s="1885">
        <v>97</v>
      </c>
      <c r="H170" s="986" t="s">
        <v>205</v>
      </c>
      <c r="I170" s="986" t="s">
        <v>1986</v>
      </c>
      <c r="J170" s="986" t="s">
        <v>187</v>
      </c>
      <c r="K170" s="1969">
        <v>28910</v>
      </c>
      <c r="L170" s="1969">
        <v>28910</v>
      </c>
      <c r="M170" s="1282">
        <v>28910</v>
      </c>
      <c r="N170" s="792">
        <f t="shared" si="2"/>
        <v>0</v>
      </c>
      <c r="O170" s="1885"/>
      <c r="P170" s="1885"/>
      <c r="Q170" s="1885"/>
      <c r="R170" s="1861"/>
      <c r="S170" s="1885"/>
      <c r="T170" s="1885"/>
      <c r="U170" s="788"/>
      <c r="V170" s="788">
        <v>1.85</v>
      </c>
      <c r="W170" s="1885"/>
      <c r="X170" s="1885"/>
      <c r="Y170" s="1885"/>
      <c r="Z170" s="1885">
        <v>100</v>
      </c>
      <c r="AA170" s="1885">
        <f t="shared" si="3"/>
        <v>100</v>
      </c>
      <c r="AB170" s="1885">
        <v>1</v>
      </c>
      <c r="AC170" s="1885"/>
      <c r="AD170" s="1885"/>
      <c r="AE170" s="1885"/>
      <c r="AF170" s="1885"/>
      <c r="AG170" s="319"/>
    </row>
    <row r="171" spans="1:33" s="281" customFormat="1" ht="27.95" customHeight="1">
      <c r="A171" s="1875" t="s">
        <v>180</v>
      </c>
      <c r="B171" s="722" t="s">
        <v>181</v>
      </c>
      <c r="C171" s="722" t="s">
        <v>533</v>
      </c>
      <c r="D171" s="722"/>
      <c r="E171" s="1859" t="s">
        <v>2166</v>
      </c>
      <c r="F171" s="1859" t="s">
        <v>2166</v>
      </c>
      <c r="G171" s="1885">
        <v>909</v>
      </c>
      <c r="H171" s="986" t="s">
        <v>205</v>
      </c>
      <c r="I171" s="986" t="s">
        <v>1986</v>
      </c>
      <c r="J171" s="986" t="s">
        <v>187</v>
      </c>
      <c r="K171" s="1969">
        <v>10118.5</v>
      </c>
      <c r="L171" s="1969">
        <v>10118.5</v>
      </c>
      <c r="M171" s="1282">
        <v>10118.5</v>
      </c>
      <c r="N171" s="792">
        <f t="shared" si="2"/>
        <v>0</v>
      </c>
      <c r="O171" s="1885"/>
      <c r="P171" s="1885"/>
      <c r="Q171" s="1885"/>
      <c r="R171" s="795"/>
      <c r="S171" s="1885"/>
      <c r="T171" s="1885"/>
      <c r="U171" s="788"/>
      <c r="V171" s="788">
        <v>0.5</v>
      </c>
      <c r="W171" s="1885"/>
      <c r="X171" s="1885"/>
      <c r="Y171" s="1885"/>
      <c r="Z171" s="1885">
        <v>100</v>
      </c>
      <c r="AA171" s="1885">
        <f t="shared" si="3"/>
        <v>100</v>
      </c>
      <c r="AB171" s="1885">
        <v>1</v>
      </c>
      <c r="AC171" s="1885"/>
      <c r="AD171" s="1885"/>
      <c r="AE171" s="1885"/>
      <c r="AF171" s="1885"/>
      <c r="AG171" s="319"/>
    </row>
    <row r="172" spans="1:33" s="281" customFormat="1" ht="27.95" customHeight="1">
      <c r="A172" s="1875" t="s">
        <v>180</v>
      </c>
      <c r="B172" s="722" t="s">
        <v>181</v>
      </c>
      <c r="C172" s="722" t="s">
        <v>533</v>
      </c>
      <c r="D172" s="722"/>
      <c r="E172" s="1859" t="s">
        <v>2167</v>
      </c>
      <c r="F172" s="1859" t="s">
        <v>2167</v>
      </c>
      <c r="G172" s="1885">
        <v>378</v>
      </c>
      <c r="H172" s="986" t="s">
        <v>205</v>
      </c>
      <c r="I172" s="986" t="s">
        <v>1942</v>
      </c>
      <c r="J172" s="986" t="s">
        <v>187</v>
      </c>
      <c r="K172" s="1969">
        <v>65591.5</v>
      </c>
      <c r="L172" s="1969">
        <v>65591.5</v>
      </c>
      <c r="M172" s="1282">
        <v>65591.5</v>
      </c>
      <c r="N172" s="792">
        <f t="shared" si="2"/>
        <v>0</v>
      </c>
      <c r="O172" s="1885"/>
      <c r="P172" s="1885"/>
      <c r="Q172" s="1885"/>
      <c r="R172" s="795"/>
      <c r="S172" s="1885"/>
      <c r="T172" s="1885"/>
      <c r="U172" s="788">
        <v>1.1000000000000001</v>
      </c>
      <c r="V172" s="788"/>
      <c r="W172" s="1885"/>
      <c r="X172" s="1885"/>
      <c r="Y172" s="1885"/>
      <c r="Z172" s="1885">
        <v>100</v>
      </c>
      <c r="AA172" s="1885">
        <f t="shared" si="3"/>
        <v>100</v>
      </c>
      <c r="AB172" s="1885">
        <v>1</v>
      </c>
      <c r="AC172" s="1885"/>
      <c r="AD172" s="1885"/>
      <c r="AE172" s="1885"/>
      <c r="AF172" s="1885"/>
      <c r="AG172" s="319"/>
    </row>
    <row r="173" spans="1:33" s="281" customFormat="1" ht="27.95" customHeight="1">
      <c r="A173" s="1875" t="s">
        <v>180</v>
      </c>
      <c r="B173" s="722" t="s">
        <v>181</v>
      </c>
      <c r="C173" s="722" t="s">
        <v>533</v>
      </c>
      <c r="D173" s="722"/>
      <c r="E173" s="1859" t="s">
        <v>474</v>
      </c>
      <c r="F173" s="1859" t="s">
        <v>474</v>
      </c>
      <c r="G173" s="1031"/>
      <c r="H173" s="986" t="s">
        <v>725</v>
      </c>
      <c r="I173" s="986" t="s">
        <v>551</v>
      </c>
      <c r="J173" s="986" t="s">
        <v>187</v>
      </c>
      <c r="K173" s="1969">
        <v>177451.85</v>
      </c>
      <c r="L173" s="1969">
        <v>177451.85</v>
      </c>
      <c r="M173" s="1282">
        <v>177451.85</v>
      </c>
      <c r="N173" s="792">
        <f t="shared" si="2"/>
        <v>0</v>
      </c>
      <c r="O173" s="1885"/>
      <c r="P173" s="1885"/>
      <c r="Q173" s="1885"/>
      <c r="R173" s="795"/>
      <c r="S173" s="1885"/>
      <c r="T173" s="1885"/>
      <c r="U173" s="788"/>
      <c r="V173" s="788"/>
      <c r="W173" s="1885"/>
      <c r="X173" s="1885"/>
      <c r="Y173" s="1885"/>
      <c r="Z173" s="1885">
        <v>100</v>
      </c>
      <c r="AA173" s="1885">
        <f t="shared" si="3"/>
        <v>100</v>
      </c>
      <c r="AB173" s="1885">
        <v>1</v>
      </c>
      <c r="AC173" s="1885"/>
      <c r="AD173" s="1885"/>
      <c r="AE173" s="1885"/>
      <c r="AF173" s="1885"/>
      <c r="AG173" s="1259" t="s">
        <v>2168</v>
      </c>
    </row>
    <row r="174" spans="1:33" s="302" customFormat="1" ht="27.95" customHeight="1">
      <c r="A174" s="1875" t="s">
        <v>180</v>
      </c>
      <c r="B174" s="722" t="s">
        <v>181</v>
      </c>
      <c r="C174" s="722" t="s">
        <v>533</v>
      </c>
      <c r="D174" s="722"/>
      <c r="E174" s="1859" t="s">
        <v>2169</v>
      </c>
      <c r="F174" s="1859" t="s">
        <v>2170</v>
      </c>
      <c r="G174" s="1885">
        <v>116</v>
      </c>
      <c r="H174" s="986" t="s">
        <v>205</v>
      </c>
      <c r="I174" s="986" t="s">
        <v>1942</v>
      </c>
      <c r="J174" s="986" t="s">
        <v>187</v>
      </c>
      <c r="K174" s="1969">
        <v>35000</v>
      </c>
      <c r="L174" s="1969">
        <v>35000</v>
      </c>
      <c r="M174" s="1282">
        <v>35000</v>
      </c>
      <c r="N174" s="792">
        <f t="shared" si="2"/>
        <v>0</v>
      </c>
      <c r="O174" s="1885"/>
      <c r="P174" s="1885"/>
      <c r="Q174" s="1885"/>
      <c r="R174" s="795"/>
      <c r="S174" s="1885"/>
      <c r="T174" s="1885"/>
      <c r="U174" s="788">
        <v>0.8</v>
      </c>
      <c r="V174" s="788"/>
      <c r="W174" s="1885"/>
      <c r="X174" s="1885"/>
      <c r="Y174" s="1885"/>
      <c r="Z174" s="1885">
        <v>100</v>
      </c>
      <c r="AA174" s="1926">
        <f t="shared" si="3"/>
        <v>100</v>
      </c>
      <c r="AB174" s="1885">
        <v>1</v>
      </c>
      <c r="AC174" s="1885"/>
      <c r="AD174" s="1885"/>
      <c r="AE174" s="1885"/>
      <c r="AF174" s="1885"/>
      <c r="AG174" s="319"/>
    </row>
    <row r="175" spans="1:33" s="281" customFormat="1" ht="53.25" customHeight="1">
      <c r="A175" s="1875" t="s">
        <v>180</v>
      </c>
      <c r="B175" s="722" t="s">
        <v>181</v>
      </c>
      <c r="C175" s="722" t="s">
        <v>533</v>
      </c>
      <c r="D175" s="722"/>
      <c r="E175" s="1859" t="s">
        <v>2171</v>
      </c>
      <c r="F175" s="1859" t="s">
        <v>2171</v>
      </c>
      <c r="G175" s="1885">
        <v>43</v>
      </c>
      <c r="H175" s="986" t="s">
        <v>725</v>
      </c>
      <c r="I175" s="986" t="s">
        <v>421</v>
      </c>
      <c r="J175" s="986" t="s">
        <v>187</v>
      </c>
      <c r="K175" s="1969">
        <v>64835.1</v>
      </c>
      <c r="L175" s="1969">
        <v>64835.1</v>
      </c>
      <c r="M175" s="1282">
        <v>64835.1</v>
      </c>
      <c r="N175" s="792">
        <f t="shared" si="2"/>
        <v>0</v>
      </c>
      <c r="O175" s="1885"/>
      <c r="P175" s="1885"/>
      <c r="Q175" s="1885"/>
      <c r="R175" s="788">
        <v>2.7</v>
      </c>
      <c r="S175" s="1885"/>
      <c r="T175" s="1885"/>
      <c r="U175" s="788"/>
      <c r="V175" s="788"/>
      <c r="W175" s="1885"/>
      <c r="X175" s="1885"/>
      <c r="Y175" s="1885"/>
      <c r="Z175" s="1885">
        <v>100</v>
      </c>
      <c r="AA175" s="1885">
        <f t="shared" si="3"/>
        <v>100</v>
      </c>
      <c r="AB175" s="1885">
        <v>1</v>
      </c>
      <c r="AC175" s="1885"/>
      <c r="AD175" s="1885"/>
      <c r="AE175" s="1885"/>
      <c r="AF175" s="1885"/>
      <c r="AG175" s="319"/>
    </row>
    <row r="176" spans="1:33" s="281" customFormat="1" ht="27.95" customHeight="1">
      <c r="A176" s="1875" t="s">
        <v>180</v>
      </c>
      <c r="B176" s="722" t="s">
        <v>181</v>
      </c>
      <c r="C176" s="722" t="s">
        <v>533</v>
      </c>
      <c r="D176" s="722"/>
      <c r="E176" s="1859" t="s">
        <v>2172</v>
      </c>
      <c r="F176" s="1859" t="s">
        <v>2172</v>
      </c>
      <c r="G176" s="1885">
        <v>31</v>
      </c>
      <c r="H176" s="986" t="s">
        <v>725</v>
      </c>
      <c r="I176" s="986" t="s">
        <v>421</v>
      </c>
      <c r="J176" s="986" t="s">
        <v>187</v>
      </c>
      <c r="K176" s="1969">
        <v>99326.5</v>
      </c>
      <c r="L176" s="1969">
        <v>99326.5</v>
      </c>
      <c r="M176" s="1282">
        <v>99326.5</v>
      </c>
      <c r="N176" s="792">
        <f t="shared" si="2"/>
        <v>0</v>
      </c>
      <c r="O176" s="1885"/>
      <c r="P176" s="1885"/>
      <c r="Q176" s="1885"/>
      <c r="R176" s="788">
        <v>3.7</v>
      </c>
      <c r="S176" s="1885"/>
      <c r="T176" s="1885"/>
      <c r="U176" s="788"/>
      <c r="V176" s="788"/>
      <c r="W176" s="1885"/>
      <c r="X176" s="1885"/>
      <c r="Y176" s="1885"/>
      <c r="Z176" s="1885">
        <v>100</v>
      </c>
      <c r="AA176" s="1885">
        <f t="shared" si="3"/>
        <v>100</v>
      </c>
      <c r="AB176" s="1885">
        <v>1</v>
      </c>
      <c r="AC176" s="1885"/>
      <c r="AD176" s="1885"/>
      <c r="AE176" s="1885"/>
      <c r="AF176" s="1885"/>
      <c r="AG176" s="319"/>
    </row>
    <row r="177" spans="1:33" s="281" customFormat="1" ht="27.95" customHeight="1">
      <c r="A177" s="1875" t="s">
        <v>180</v>
      </c>
      <c r="B177" s="722" t="s">
        <v>181</v>
      </c>
      <c r="C177" s="722" t="s">
        <v>533</v>
      </c>
      <c r="D177" s="722"/>
      <c r="E177" s="1859" t="s">
        <v>2173</v>
      </c>
      <c r="F177" s="1859" t="s">
        <v>2173</v>
      </c>
      <c r="G177" s="1885">
        <v>246</v>
      </c>
      <c r="H177" s="986" t="s">
        <v>725</v>
      </c>
      <c r="I177" s="986" t="s">
        <v>421</v>
      </c>
      <c r="J177" s="986" t="s">
        <v>187</v>
      </c>
      <c r="K177" s="1969">
        <v>46586.400000000001</v>
      </c>
      <c r="L177" s="1969">
        <v>46586.400000000001</v>
      </c>
      <c r="M177" s="1282">
        <v>46586.400000000001</v>
      </c>
      <c r="N177" s="792">
        <f t="shared" si="2"/>
        <v>0</v>
      </c>
      <c r="O177" s="1885"/>
      <c r="P177" s="1885"/>
      <c r="Q177" s="1885"/>
      <c r="R177" s="788">
        <v>2.1</v>
      </c>
      <c r="S177" s="1885"/>
      <c r="T177" s="1885"/>
      <c r="U177" s="788"/>
      <c r="V177" s="788"/>
      <c r="W177" s="1885"/>
      <c r="X177" s="1885"/>
      <c r="Y177" s="1885"/>
      <c r="Z177" s="1885">
        <v>100</v>
      </c>
      <c r="AA177" s="1885">
        <f t="shared" si="3"/>
        <v>100</v>
      </c>
      <c r="AB177" s="1885">
        <v>1</v>
      </c>
      <c r="AC177" s="1885"/>
      <c r="AD177" s="1885"/>
      <c r="AE177" s="1885"/>
      <c r="AF177" s="1885"/>
      <c r="AG177" s="319"/>
    </row>
    <row r="178" spans="1:33" s="281" customFormat="1" ht="27.95" customHeight="1">
      <c r="A178" s="1875" t="s">
        <v>180</v>
      </c>
      <c r="B178" s="722" t="s">
        <v>181</v>
      </c>
      <c r="C178" s="722" t="s">
        <v>533</v>
      </c>
      <c r="D178" s="722"/>
      <c r="E178" s="1859" t="s">
        <v>1793</v>
      </c>
      <c r="F178" s="1859" t="s">
        <v>2174</v>
      </c>
      <c r="G178" s="1885">
        <v>276</v>
      </c>
      <c r="H178" s="986" t="s">
        <v>725</v>
      </c>
      <c r="I178" s="986" t="s">
        <v>421</v>
      </c>
      <c r="J178" s="986" t="s">
        <v>187</v>
      </c>
      <c r="K178" s="1969">
        <v>4796.7</v>
      </c>
      <c r="L178" s="1969">
        <v>4796.7</v>
      </c>
      <c r="M178" s="1282">
        <v>4796.7</v>
      </c>
      <c r="N178" s="792">
        <f t="shared" si="2"/>
        <v>0</v>
      </c>
      <c r="O178" s="1885"/>
      <c r="P178" s="1885"/>
      <c r="Q178" s="1885"/>
      <c r="R178" s="788">
        <v>0.3</v>
      </c>
      <c r="S178" s="1885"/>
      <c r="T178" s="1885"/>
      <c r="U178" s="788"/>
      <c r="V178" s="788"/>
      <c r="W178" s="1885"/>
      <c r="X178" s="1885"/>
      <c r="Y178" s="1885"/>
      <c r="Z178" s="1885">
        <v>100</v>
      </c>
      <c r="AA178" s="1885">
        <f t="shared" si="3"/>
        <v>100</v>
      </c>
      <c r="AB178" s="1885">
        <v>1</v>
      </c>
      <c r="AC178" s="1885"/>
      <c r="AD178" s="1885"/>
      <c r="AE178" s="1885"/>
      <c r="AF178" s="1885"/>
      <c r="AG178" s="319"/>
    </row>
    <row r="179" spans="1:33" s="281" customFormat="1" ht="27.95" customHeight="1">
      <c r="A179" s="1875" t="s">
        <v>9</v>
      </c>
      <c r="B179" s="722" t="s">
        <v>181</v>
      </c>
      <c r="C179" s="722" t="s">
        <v>533</v>
      </c>
      <c r="D179" s="722"/>
      <c r="E179" s="1859" t="s">
        <v>1527</v>
      </c>
      <c r="F179" s="1859" t="s">
        <v>1529</v>
      </c>
      <c r="G179" s="1885">
        <v>31</v>
      </c>
      <c r="H179" s="986" t="s">
        <v>725</v>
      </c>
      <c r="I179" s="986" t="s">
        <v>421</v>
      </c>
      <c r="J179" s="986" t="s">
        <v>187</v>
      </c>
      <c r="K179" s="1969">
        <v>39972.5</v>
      </c>
      <c r="L179" s="1969">
        <v>39972.5</v>
      </c>
      <c r="M179" s="1282">
        <v>39972.5</v>
      </c>
      <c r="N179" s="792">
        <f t="shared" si="2"/>
        <v>0</v>
      </c>
      <c r="O179" s="1885"/>
      <c r="P179" s="1885"/>
      <c r="Q179" s="1885"/>
      <c r="R179" s="788">
        <v>2.5</v>
      </c>
      <c r="S179" s="1885"/>
      <c r="T179" s="1885"/>
      <c r="U179" s="788"/>
      <c r="V179" s="788"/>
      <c r="W179" s="1885"/>
      <c r="X179" s="1885"/>
      <c r="Y179" s="1885"/>
      <c r="Z179" s="1885">
        <v>100</v>
      </c>
      <c r="AA179" s="1885">
        <f t="shared" si="3"/>
        <v>100</v>
      </c>
      <c r="AB179" s="1885">
        <v>1</v>
      </c>
      <c r="AC179" s="1885"/>
      <c r="AD179" s="1885"/>
      <c r="AE179" s="1885"/>
      <c r="AF179" s="1885"/>
      <c r="AG179" s="319"/>
    </row>
    <row r="180" spans="1:33" s="281" customFormat="1" ht="27.95" customHeight="1">
      <c r="A180" s="1875" t="s">
        <v>9</v>
      </c>
      <c r="B180" s="722" t="s">
        <v>181</v>
      </c>
      <c r="C180" s="722" t="s">
        <v>533</v>
      </c>
      <c r="D180" s="722"/>
      <c r="E180" s="1859" t="s">
        <v>1796</v>
      </c>
      <c r="F180" s="1859" t="s">
        <v>1796</v>
      </c>
      <c r="G180" s="1885">
        <v>58</v>
      </c>
      <c r="H180" s="986" t="s">
        <v>725</v>
      </c>
      <c r="I180" s="986" t="s">
        <v>421</v>
      </c>
      <c r="J180" s="986" t="s">
        <v>187</v>
      </c>
      <c r="K180" s="1969">
        <v>13546.4</v>
      </c>
      <c r="L180" s="1969">
        <v>13546.4</v>
      </c>
      <c r="M180" s="1282">
        <v>13546.4</v>
      </c>
      <c r="N180" s="792">
        <f t="shared" si="2"/>
        <v>0</v>
      </c>
      <c r="O180" s="1885"/>
      <c r="P180" s="1885"/>
      <c r="Q180" s="1885"/>
      <c r="R180" s="788">
        <v>0.8</v>
      </c>
      <c r="S180" s="1885"/>
      <c r="T180" s="1885"/>
      <c r="U180" s="788"/>
      <c r="V180" s="788"/>
      <c r="W180" s="1885"/>
      <c r="X180" s="1885"/>
      <c r="Y180" s="1885"/>
      <c r="Z180" s="1885">
        <v>100</v>
      </c>
      <c r="AA180" s="1885">
        <f t="shared" si="3"/>
        <v>100</v>
      </c>
      <c r="AB180" s="1885">
        <v>1</v>
      </c>
      <c r="AC180" s="1885"/>
      <c r="AD180" s="1885"/>
      <c r="AE180" s="1885"/>
      <c r="AF180" s="1885"/>
      <c r="AG180" s="319"/>
    </row>
    <row r="181" spans="1:33" s="281" customFormat="1" ht="27.95" customHeight="1">
      <c r="A181" s="1875" t="s">
        <v>180</v>
      </c>
      <c r="B181" s="722" t="s">
        <v>181</v>
      </c>
      <c r="C181" s="722" t="s">
        <v>533</v>
      </c>
      <c r="D181" s="722"/>
      <c r="E181" s="1859" t="s">
        <v>2175</v>
      </c>
      <c r="F181" s="1859" t="s">
        <v>2175</v>
      </c>
      <c r="G181" s="1885">
        <v>26</v>
      </c>
      <c r="H181" s="986" t="s">
        <v>725</v>
      </c>
      <c r="I181" s="986" t="s">
        <v>2176</v>
      </c>
      <c r="J181" s="986" t="s">
        <v>187</v>
      </c>
      <c r="K181" s="1969">
        <v>55647.93</v>
      </c>
      <c r="L181" s="1969">
        <v>55647.93</v>
      </c>
      <c r="M181" s="1282">
        <v>55647.93</v>
      </c>
      <c r="N181" s="792">
        <f t="shared" si="2"/>
        <v>0</v>
      </c>
      <c r="O181" s="1885"/>
      <c r="P181" s="1885"/>
      <c r="Q181" s="1885"/>
      <c r="R181" s="795"/>
      <c r="S181" s="1885"/>
      <c r="T181" s="1885"/>
      <c r="U181" s="788"/>
      <c r="V181" s="788"/>
      <c r="W181" s="1885"/>
      <c r="X181" s="1885"/>
      <c r="Y181" s="1885">
        <v>1</v>
      </c>
      <c r="Z181" s="1885">
        <v>100</v>
      </c>
      <c r="AA181" s="1885">
        <f t="shared" si="3"/>
        <v>100</v>
      </c>
      <c r="AB181" s="1885">
        <v>1</v>
      </c>
      <c r="AC181" s="1885"/>
      <c r="AD181" s="1885"/>
      <c r="AE181" s="1885"/>
      <c r="AF181" s="1885"/>
      <c r="AG181" s="319"/>
    </row>
    <row r="182" spans="1:33" s="281" customFormat="1" ht="27.95" customHeight="1">
      <c r="A182" s="1875" t="s">
        <v>180</v>
      </c>
      <c r="B182" s="722" t="s">
        <v>181</v>
      </c>
      <c r="C182" s="722" t="s">
        <v>533</v>
      </c>
      <c r="D182" s="722"/>
      <c r="E182" s="1859" t="s">
        <v>547</v>
      </c>
      <c r="F182" s="1859" t="s">
        <v>547</v>
      </c>
      <c r="G182" s="1885">
        <v>34</v>
      </c>
      <c r="H182" s="986" t="s">
        <v>725</v>
      </c>
      <c r="I182" s="1269" t="s">
        <v>1041</v>
      </c>
      <c r="J182" s="986" t="s">
        <v>187</v>
      </c>
      <c r="K182" s="1969">
        <v>20407.61</v>
      </c>
      <c r="L182" s="1969">
        <v>20407.61</v>
      </c>
      <c r="M182" s="1282">
        <v>20407.61</v>
      </c>
      <c r="N182" s="792">
        <f t="shared" si="2"/>
        <v>0</v>
      </c>
      <c r="O182" s="1885"/>
      <c r="P182" s="1885"/>
      <c r="Q182" s="1885"/>
      <c r="R182" s="795"/>
      <c r="S182" s="1885"/>
      <c r="T182" s="1885"/>
      <c r="U182" s="788"/>
      <c r="V182" s="788"/>
      <c r="W182" s="1885"/>
      <c r="X182" s="1885">
        <v>2</v>
      </c>
      <c r="Y182" s="1885"/>
      <c r="Z182" s="1885">
        <v>100</v>
      </c>
      <c r="AA182" s="1885">
        <f t="shared" si="3"/>
        <v>100</v>
      </c>
      <c r="AB182" s="1885">
        <v>1</v>
      </c>
      <c r="AC182" s="1885"/>
      <c r="AD182" s="1885"/>
      <c r="AE182" s="1885"/>
      <c r="AF182" s="1885"/>
      <c r="AG182" s="319"/>
    </row>
    <row r="183" spans="1:33" s="281" customFormat="1" ht="27.95" customHeight="1">
      <c r="A183" s="1875" t="s">
        <v>180</v>
      </c>
      <c r="B183" s="722" t="s">
        <v>181</v>
      </c>
      <c r="C183" s="722" t="s">
        <v>533</v>
      </c>
      <c r="D183" s="722"/>
      <c r="E183" s="1859" t="s">
        <v>2177</v>
      </c>
      <c r="F183" s="1859" t="s">
        <v>1525</v>
      </c>
      <c r="G183" s="1885">
        <v>155</v>
      </c>
      <c r="H183" s="986" t="s">
        <v>725</v>
      </c>
      <c r="I183" s="986" t="s">
        <v>2178</v>
      </c>
      <c r="J183" s="986" t="s">
        <v>187</v>
      </c>
      <c r="K183" s="1969">
        <v>12875.3</v>
      </c>
      <c r="L183" s="1969">
        <v>12875.3</v>
      </c>
      <c r="M183" s="1282">
        <v>12875.3</v>
      </c>
      <c r="N183" s="792">
        <f t="shared" si="2"/>
        <v>0</v>
      </c>
      <c r="O183" s="1885"/>
      <c r="P183" s="1885"/>
      <c r="Q183" s="1885"/>
      <c r="R183" s="795"/>
      <c r="S183" s="1885"/>
      <c r="T183" s="1885"/>
      <c r="U183" s="788"/>
      <c r="V183" s="788"/>
      <c r="W183" s="788">
        <v>21.9</v>
      </c>
      <c r="X183" s="1885"/>
      <c r="Y183" s="1885"/>
      <c r="Z183" s="1885">
        <v>100</v>
      </c>
      <c r="AA183" s="1885">
        <f t="shared" si="3"/>
        <v>100</v>
      </c>
      <c r="AB183" s="1885">
        <v>1</v>
      </c>
      <c r="AC183" s="1885"/>
      <c r="AD183" s="1885"/>
      <c r="AE183" s="1885"/>
      <c r="AF183" s="1885"/>
      <c r="AG183" s="319"/>
    </row>
    <row r="184" spans="1:33" s="281" customFormat="1" ht="35.25" customHeight="1">
      <c r="A184" s="1875" t="s">
        <v>180</v>
      </c>
      <c r="B184" s="722" t="s">
        <v>181</v>
      </c>
      <c r="C184" s="722" t="s">
        <v>533</v>
      </c>
      <c r="D184" s="722"/>
      <c r="E184" s="1859" t="s">
        <v>2179</v>
      </c>
      <c r="F184" s="1859" t="s">
        <v>2179</v>
      </c>
      <c r="G184" s="1885">
        <v>131</v>
      </c>
      <c r="H184" s="986" t="s">
        <v>725</v>
      </c>
      <c r="I184" s="1204" t="s">
        <v>2029</v>
      </c>
      <c r="J184" s="986" t="s">
        <v>187</v>
      </c>
      <c r="K184" s="1969">
        <v>31496.63</v>
      </c>
      <c r="L184" s="1969">
        <v>31496.63</v>
      </c>
      <c r="M184" s="1282">
        <v>31496.63</v>
      </c>
      <c r="N184" s="792">
        <f t="shared" si="2"/>
        <v>0</v>
      </c>
      <c r="O184" s="1885"/>
      <c r="P184" s="1885"/>
      <c r="Q184" s="1885"/>
      <c r="R184" s="795"/>
      <c r="S184" s="1885"/>
      <c r="T184" s="1885"/>
      <c r="U184" s="788"/>
      <c r="V184" s="788"/>
      <c r="W184" s="788">
        <v>50</v>
      </c>
      <c r="X184" s="1885"/>
      <c r="Y184" s="1885"/>
      <c r="Z184" s="1885">
        <v>100</v>
      </c>
      <c r="AA184" s="1885">
        <f t="shared" si="3"/>
        <v>100</v>
      </c>
      <c r="AB184" s="1885">
        <v>1</v>
      </c>
      <c r="AC184" s="1885"/>
      <c r="AD184" s="1885"/>
      <c r="AE184" s="1885"/>
      <c r="AF184" s="1885"/>
      <c r="AG184" s="319"/>
    </row>
    <row r="185" spans="1:33" s="281" customFormat="1" ht="27.95" customHeight="1">
      <c r="A185" s="1875" t="s">
        <v>180</v>
      </c>
      <c r="B185" s="722" t="s">
        <v>181</v>
      </c>
      <c r="C185" s="722" t="s">
        <v>533</v>
      </c>
      <c r="D185" s="722"/>
      <c r="E185" s="1859" t="s">
        <v>2180</v>
      </c>
      <c r="F185" s="1859" t="s">
        <v>2180</v>
      </c>
      <c r="G185" s="1885">
        <v>172</v>
      </c>
      <c r="H185" s="986" t="s">
        <v>725</v>
      </c>
      <c r="I185" s="1204" t="s">
        <v>2029</v>
      </c>
      <c r="J185" s="986" t="s">
        <v>187</v>
      </c>
      <c r="K185" s="1969">
        <v>33739.919999999998</v>
      </c>
      <c r="L185" s="1969">
        <v>33739.919999999998</v>
      </c>
      <c r="M185" s="1282">
        <v>33739.919999999998</v>
      </c>
      <c r="N185" s="792">
        <f t="shared" si="2"/>
        <v>0</v>
      </c>
      <c r="O185" s="1885"/>
      <c r="P185" s="1885"/>
      <c r="Q185" s="1885"/>
      <c r="R185" s="795"/>
      <c r="S185" s="1885"/>
      <c r="T185" s="1885"/>
      <c r="U185" s="788"/>
      <c r="V185" s="788"/>
      <c r="W185" s="788">
        <v>25</v>
      </c>
      <c r="X185" s="1885"/>
      <c r="Y185" s="1885"/>
      <c r="Z185" s="1885">
        <v>100</v>
      </c>
      <c r="AA185" s="1885">
        <f t="shared" si="3"/>
        <v>100</v>
      </c>
      <c r="AB185" s="1885">
        <v>1</v>
      </c>
      <c r="AC185" s="1885"/>
      <c r="AD185" s="1885"/>
      <c r="AE185" s="1885"/>
      <c r="AF185" s="1885"/>
      <c r="AG185" s="319"/>
    </row>
    <row r="186" spans="1:33" s="281" customFormat="1" ht="27.95" customHeight="1">
      <c r="A186" s="1875" t="s">
        <v>180</v>
      </c>
      <c r="B186" s="722" t="s">
        <v>181</v>
      </c>
      <c r="C186" s="722" t="s">
        <v>533</v>
      </c>
      <c r="D186" s="722"/>
      <c r="E186" s="1859" t="s">
        <v>2181</v>
      </c>
      <c r="F186" s="1859" t="s">
        <v>2181</v>
      </c>
      <c r="G186" s="1885">
        <v>227</v>
      </c>
      <c r="H186" s="986" t="s">
        <v>725</v>
      </c>
      <c r="I186" s="1204" t="s">
        <v>2029</v>
      </c>
      <c r="J186" s="986" t="s">
        <v>187</v>
      </c>
      <c r="K186" s="1969">
        <v>6980.76</v>
      </c>
      <c r="L186" s="1969">
        <v>6980.76</v>
      </c>
      <c r="M186" s="1282">
        <v>6980.76</v>
      </c>
      <c r="N186" s="792">
        <f t="shared" si="2"/>
        <v>0</v>
      </c>
      <c r="O186" s="1885"/>
      <c r="P186" s="1885"/>
      <c r="Q186" s="1885"/>
      <c r="R186" s="795"/>
      <c r="S186" s="1885"/>
      <c r="T186" s="1885"/>
      <c r="U186" s="788"/>
      <c r="V186" s="788"/>
      <c r="W186" s="788">
        <v>12</v>
      </c>
      <c r="X186" s="1885"/>
      <c r="Y186" s="1885"/>
      <c r="Z186" s="1885">
        <v>100</v>
      </c>
      <c r="AA186" s="1885">
        <f t="shared" si="3"/>
        <v>100</v>
      </c>
      <c r="AB186" s="1885">
        <v>1</v>
      </c>
      <c r="AC186" s="1885"/>
      <c r="AD186" s="1885"/>
      <c r="AE186" s="1885"/>
      <c r="AF186" s="1885"/>
      <c r="AG186" s="319"/>
    </row>
    <row r="187" spans="1:33" s="281" customFormat="1" ht="27.95" customHeight="1">
      <c r="A187" s="1875" t="s">
        <v>9</v>
      </c>
      <c r="B187" s="722" t="s">
        <v>181</v>
      </c>
      <c r="C187" s="722" t="s">
        <v>533</v>
      </c>
      <c r="D187" s="722"/>
      <c r="E187" s="1859" t="s">
        <v>776</v>
      </c>
      <c r="F187" s="1859" t="s">
        <v>2182</v>
      </c>
      <c r="G187" s="1885">
        <v>123</v>
      </c>
      <c r="H187" s="986" t="s">
        <v>725</v>
      </c>
      <c r="I187" s="1269" t="s">
        <v>1041</v>
      </c>
      <c r="J187" s="986" t="s">
        <v>187</v>
      </c>
      <c r="K187" s="1969">
        <v>13659.62</v>
      </c>
      <c r="L187" s="1969">
        <v>13659.62</v>
      </c>
      <c r="M187" s="1282">
        <v>13659.62</v>
      </c>
      <c r="N187" s="792">
        <f t="shared" si="2"/>
        <v>0</v>
      </c>
      <c r="O187" s="1885"/>
      <c r="P187" s="1885"/>
      <c r="Q187" s="1885"/>
      <c r="R187" s="795"/>
      <c r="S187" s="1885"/>
      <c r="T187" s="1885"/>
      <c r="U187" s="788"/>
      <c r="V187" s="788"/>
      <c r="W187" s="788"/>
      <c r="X187" s="1885">
        <v>1</v>
      </c>
      <c r="Y187" s="1885"/>
      <c r="Z187" s="1885">
        <v>100</v>
      </c>
      <c r="AA187" s="1885">
        <f t="shared" si="3"/>
        <v>100</v>
      </c>
      <c r="AB187" s="1885">
        <v>1</v>
      </c>
      <c r="AC187" s="1885"/>
      <c r="AD187" s="1885"/>
      <c r="AE187" s="1885"/>
      <c r="AF187" s="1885"/>
      <c r="AG187" s="319"/>
    </row>
    <row r="188" spans="1:33" s="281" customFormat="1" ht="27.95" customHeight="1">
      <c r="A188" s="1875" t="s">
        <v>9</v>
      </c>
      <c r="B188" s="722" t="s">
        <v>181</v>
      </c>
      <c r="C188" s="722" t="s">
        <v>533</v>
      </c>
      <c r="D188" s="722"/>
      <c r="E188" s="1859" t="s">
        <v>2183</v>
      </c>
      <c r="F188" s="1859" t="s">
        <v>2184</v>
      </c>
      <c r="G188" s="1885">
        <v>87</v>
      </c>
      <c r="H188" s="986" t="s">
        <v>725</v>
      </c>
      <c r="I188" s="1269" t="s">
        <v>1041</v>
      </c>
      <c r="J188" s="986" t="s">
        <v>187</v>
      </c>
      <c r="K188" s="1969">
        <v>19496.919999999998</v>
      </c>
      <c r="L188" s="1969">
        <v>19496.919999999998</v>
      </c>
      <c r="M188" s="1282">
        <v>19496.919999999998</v>
      </c>
      <c r="N188" s="792">
        <f t="shared" si="2"/>
        <v>0</v>
      </c>
      <c r="O188" s="1885"/>
      <c r="P188" s="1885"/>
      <c r="Q188" s="1885"/>
      <c r="R188" s="795"/>
      <c r="S188" s="1885"/>
      <c r="T188" s="1885"/>
      <c r="U188" s="788"/>
      <c r="V188" s="788"/>
      <c r="W188" s="788"/>
      <c r="X188" s="1885">
        <v>1</v>
      </c>
      <c r="Y188" s="1885"/>
      <c r="Z188" s="1885">
        <v>100</v>
      </c>
      <c r="AA188" s="1885">
        <f t="shared" si="3"/>
        <v>100</v>
      </c>
      <c r="AB188" s="1885">
        <v>1</v>
      </c>
      <c r="AC188" s="1885"/>
      <c r="AD188" s="1885"/>
      <c r="AE188" s="1885"/>
      <c r="AF188" s="1885"/>
      <c r="AG188" s="319"/>
    </row>
    <row r="189" spans="1:33" s="281" customFormat="1" ht="27.95" customHeight="1">
      <c r="A189" s="1875" t="s">
        <v>9</v>
      </c>
      <c r="B189" s="722" t="s">
        <v>181</v>
      </c>
      <c r="C189" s="722" t="s">
        <v>533</v>
      </c>
      <c r="D189" s="722"/>
      <c r="E189" s="1859" t="s">
        <v>2185</v>
      </c>
      <c r="F189" s="1859" t="s">
        <v>2185</v>
      </c>
      <c r="G189" s="1885">
        <v>256</v>
      </c>
      <c r="H189" s="986" t="s">
        <v>725</v>
      </c>
      <c r="I189" s="1269" t="s">
        <v>1041</v>
      </c>
      <c r="J189" s="986" t="s">
        <v>187</v>
      </c>
      <c r="K189" s="1969">
        <v>13775.14</v>
      </c>
      <c r="L189" s="1969">
        <v>13775.14</v>
      </c>
      <c r="M189" s="1282">
        <v>13775.14</v>
      </c>
      <c r="N189" s="792">
        <f t="shared" si="2"/>
        <v>0</v>
      </c>
      <c r="O189" s="1885"/>
      <c r="P189" s="1885"/>
      <c r="Q189" s="1885"/>
      <c r="R189" s="795"/>
      <c r="S189" s="1885"/>
      <c r="T189" s="1885"/>
      <c r="U189" s="788"/>
      <c r="V189" s="788"/>
      <c r="W189" s="788"/>
      <c r="X189" s="1885">
        <v>1</v>
      </c>
      <c r="Y189" s="1885"/>
      <c r="Z189" s="1885">
        <v>100</v>
      </c>
      <c r="AA189" s="1885">
        <f t="shared" si="3"/>
        <v>100</v>
      </c>
      <c r="AB189" s="1885">
        <v>1</v>
      </c>
      <c r="AC189" s="1885"/>
      <c r="AD189" s="1885"/>
      <c r="AE189" s="1885"/>
      <c r="AF189" s="1885"/>
      <c r="AG189" s="319"/>
    </row>
    <row r="190" spans="1:33" s="281" customFormat="1" ht="27.95" customHeight="1">
      <c r="A190" s="1875" t="s">
        <v>9</v>
      </c>
      <c r="B190" s="722" t="s">
        <v>181</v>
      </c>
      <c r="C190" s="722" t="s">
        <v>533</v>
      </c>
      <c r="D190" s="722"/>
      <c r="E190" s="1859" t="s">
        <v>2186</v>
      </c>
      <c r="F190" s="1859" t="s">
        <v>2186</v>
      </c>
      <c r="G190" s="1885">
        <v>120</v>
      </c>
      <c r="H190" s="986" t="s">
        <v>725</v>
      </c>
      <c r="I190" s="1269" t="s">
        <v>1041</v>
      </c>
      <c r="J190" s="986" t="s">
        <v>187</v>
      </c>
      <c r="K190" s="1969">
        <v>22785.4</v>
      </c>
      <c r="L190" s="1969">
        <v>22785.4</v>
      </c>
      <c r="M190" s="1282">
        <v>22785.4</v>
      </c>
      <c r="N190" s="792">
        <f t="shared" si="2"/>
        <v>0</v>
      </c>
      <c r="O190" s="1885"/>
      <c r="P190" s="1885"/>
      <c r="Q190" s="1885"/>
      <c r="R190" s="795"/>
      <c r="S190" s="1885"/>
      <c r="T190" s="1885"/>
      <c r="U190" s="788"/>
      <c r="V190" s="788"/>
      <c r="W190" s="788"/>
      <c r="X190" s="1885">
        <v>1</v>
      </c>
      <c r="Y190" s="1885"/>
      <c r="Z190" s="1885">
        <v>100</v>
      </c>
      <c r="AA190" s="1885">
        <f t="shared" si="3"/>
        <v>100</v>
      </c>
      <c r="AB190" s="1885">
        <v>1</v>
      </c>
      <c r="AC190" s="1885"/>
      <c r="AD190" s="1885"/>
      <c r="AE190" s="1885"/>
      <c r="AF190" s="1885"/>
      <c r="AG190" s="319"/>
    </row>
    <row r="191" spans="1:33" s="281" customFormat="1" ht="27.95" customHeight="1">
      <c r="A191" s="1875" t="s">
        <v>9</v>
      </c>
      <c r="B191" s="722" t="s">
        <v>181</v>
      </c>
      <c r="C191" s="722" t="s">
        <v>533</v>
      </c>
      <c r="D191" s="722"/>
      <c r="E191" s="1859" t="s">
        <v>2187</v>
      </c>
      <c r="F191" s="1859" t="s">
        <v>2188</v>
      </c>
      <c r="G191" s="1885">
        <v>21</v>
      </c>
      <c r="H191" s="986" t="s">
        <v>725</v>
      </c>
      <c r="I191" s="1269" t="s">
        <v>1041</v>
      </c>
      <c r="J191" s="986" t="s">
        <v>187</v>
      </c>
      <c r="K191" s="1969">
        <v>10347.44</v>
      </c>
      <c r="L191" s="1969">
        <v>10347.44</v>
      </c>
      <c r="M191" s="1282">
        <v>10347.44</v>
      </c>
      <c r="N191" s="792">
        <f t="shared" si="2"/>
        <v>0</v>
      </c>
      <c r="O191" s="1885"/>
      <c r="P191" s="1885"/>
      <c r="Q191" s="1885"/>
      <c r="R191" s="795"/>
      <c r="S191" s="1885"/>
      <c r="T191" s="1885"/>
      <c r="U191" s="788"/>
      <c r="V191" s="788"/>
      <c r="W191" s="788"/>
      <c r="X191" s="1885">
        <v>1</v>
      </c>
      <c r="Y191" s="1885"/>
      <c r="Z191" s="1885">
        <v>100</v>
      </c>
      <c r="AA191" s="1885">
        <f t="shared" si="3"/>
        <v>100</v>
      </c>
      <c r="AB191" s="1885">
        <v>1</v>
      </c>
      <c r="AC191" s="1885"/>
      <c r="AD191" s="1885"/>
      <c r="AE191" s="1885"/>
      <c r="AF191" s="1885"/>
      <c r="AG191" s="319"/>
    </row>
    <row r="192" spans="1:33" s="281" customFormat="1" ht="27.95" customHeight="1">
      <c r="A192" s="1875" t="s">
        <v>9</v>
      </c>
      <c r="B192" s="722" t="s">
        <v>181</v>
      </c>
      <c r="C192" s="722" t="s">
        <v>533</v>
      </c>
      <c r="D192" s="722"/>
      <c r="E192" s="1859" t="s">
        <v>2189</v>
      </c>
      <c r="F192" s="1859" t="s">
        <v>2189</v>
      </c>
      <c r="G192" s="1885">
        <v>28</v>
      </c>
      <c r="H192" s="986" t="s">
        <v>725</v>
      </c>
      <c r="I192" s="1269" t="s">
        <v>1041</v>
      </c>
      <c r="J192" s="986" t="s">
        <v>187</v>
      </c>
      <c r="K192" s="1969">
        <v>9799.42</v>
      </c>
      <c r="L192" s="1969">
        <v>9799.42</v>
      </c>
      <c r="M192" s="1282">
        <v>9799.42</v>
      </c>
      <c r="N192" s="792">
        <f t="shared" si="2"/>
        <v>0</v>
      </c>
      <c r="O192" s="1885"/>
      <c r="P192" s="1885"/>
      <c r="Q192" s="1885"/>
      <c r="R192" s="795"/>
      <c r="S192" s="1885"/>
      <c r="T192" s="1885"/>
      <c r="U192" s="788"/>
      <c r="V192" s="788"/>
      <c r="W192" s="788"/>
      <c r="X192" s="1885">
        <v>1</v>
      </c>
      <c r="Y192" s="1885"/>
      <c r="Z192" s="1885">
        <v>100</v>
      </c>
      <c r="AA192" s="1885">
        <f t="shared" si="3"/>
        <v>100</v>
      </c>
      <c r="AB192" s="1885">
        <v>1</v>
      </c>
      <c r="AC192" s="1885"/>
      <c r="AD192" s="1885"/>
      <c r="AE192" s="1885"/>
      <c r="AF192" s="1885"/>
      <c r="AG192" s="319"/>
    </row>
    <row r="193" spans="1:33" s="281" customFormat="1" ht="27.95" customHeight="1">
      <c r="A193" s="1875" t="s">
        <v>9</v>
      </c>
      <c r="B193" s="722" t="s">
        <v>181</v>
      </c>
      <c r="C193" s="722" t="s">
        <v>533</v>
      </c>
      <c r="D193" s="722"/>
      <c r="E193" s="1859" t="s">
        <v>805</v>
      </c>
      <c r="F193" s="1859" t="s">
        <v>1274</v>
      </c>
      <c r="G193" s="1885">
        <v>22</v>
      </c>
      <c r="H193" s="986" t="s">
        <v>725</v>
      </c>
      <c r="I193" s="1269" t="s">
        <v>1041</v>
      </c>
      <c r="J193" s="986" t="s">
        <v>187</v>
      </c>
      <c r="K193" s="1969">
        <v>11369.06</v>
      </c>
      <c r="L193" s="1969">
        <v>11369.06</v>
      </c>
      <c r="M193" s="1282">
        <v>11369.06</v>
      </c>
      <c r="N193" s="792">
        <f t="shared" si="2"/>
        <v>0</v>
      </c>
      <c r="O193" s="1885"/>
      <c r="P193" s="1885"/>
      <c r="Q193" s="1885"/>
      <c r="R193" s="795"/>
      <c r="S193" s="1885"/>
      <c r="T193" s="1885"/>
      <c r="U193" s="788"/>
      <c r="V193" s="788"/>
      <c r="W193" s="788"/>
      <c r="X193" s="1885">
        <v>1</v>
      </c>
      <c r="Y193" s="1885"/>
      <c r="Z193" s="1885">
        <v>100</v>
      </c>
      <c r="AA193" s="1885">
        <f t="shared" si="3"/>
        <v>100</v>
      </c>
      <c r="AB193" s="1885">
        <v>1</v>
      </c>
      <c r="AC193" s="1885"/>
      <c r="AD193" s="1885"/>
      <c r="AE193" s="1885"/>
      <c r="AF193" s="1885"/>
      <c r="AG193" s="319"/>
    </row>
    <row r="194" spans="1:33" s="281" customFormat="1" ht="27.95" customHeight="1">
      <c r="A194" s="1875" t="s">
        <v>9</v>
      </c>
      <c r="B194" s="722" t="s">
        <v>181</v>
      </c>
      <c r="C194" s="722" t="s">
        <v>533</v>
      </c>
      <c r="D194" s="722"/>
      <c r="E194" s="1859" t="s">
        <v>2190</v>
      </c>
      <c r="F194" s="1859" t="s">
        <v>2191</v>
      </c>
      <c r="G194" s="1885">
        <v>63</v>
      </c>
      <c r="H194" s="986" t="s">
        <v>725</v>
      </c>
      <c r="I194" s="1269" t="s">
        <v>1041</v>
      </c>
      <c r="J194" s="986" t="s">
        <v>187</v>
      </c>
      <c r="K194" s="1969">
        <v>12014.3</v>
      </c>
      <c r="L194" s="1969">
        <v>12014.3</v>
      </c>
      <c r="M194" s="1282">
        <v>12014.3</v>
      </c>
      <c r="N194" s="792">
        <f t="shared" si="2"/>
        <v>0</v>
      </c>
      <c r="O194" s="1885"/>
      <c r="P194" s="1885"/>
      <c r="Q194" s="1885"/>
      <c r="R194" s="795"/>
      <c r="S194" s="1885"/>
      <c r="T194" s="1885"/>
      <c r="U194" s="788"/>
      <c r="V194" s="788"/>
      <c r="W194" s="788"/>
      <c r="X194" s="1885">
        <v>1</v>
      </c>
      <c r="Y194" s="1885"/>
      <c r="Z194" s="1885">
        <v>100</v>
      </c>
      <c r="AA194" s="1885">
        <f t="shared" si="3"/>
        <v>100</v>
      </c>
      <c r="AB194" s="1885">
        <v>1</v>
      </c>
      <c r="AC194" s="1885"/>
      <c r="AD194" s="1885"/>
      <c r="AE194" s="1885"/>
      <c r="AF194" s="1885"/>
      <c r="AG194" s="319"/>
    </row>
    <row r="195" spans="1:33" s="281" customFormat="1" ht="27.95" customHeight="1">
      <c r="A195" s="1875" t="s">
        <v>9</v>
      </c>
      <c r="B195" s="722" t="s">
        <v>181</v>
      </c>
      <c r="C195" s="722" t="s">
        <v>533</v>
      </c>
      <c r="D195" s="722"/>
      <c r="E195" s="1859" t="s">
        <v>1273</v>
      </c>
      <c r="F195" s="1859" t="s">
        <v>1273</v>
      </c>
      <c r="G195" s="1885">
        <v>96</v>
      </c>
      <c r="H195" s="986" t="s">
        <v>725</v>
      </c>
      <c r="I195" s="1204" t="s">
        <v>2029</v>
      </c>
      <c r="J195" s="986" t="s">
        <v>187</v>
      </c>
      <c r="K195" s="1969">
        <v>17588.66</v>
      </c>
      <c r="L195" s="1969">
        <v>17588.66</v>
      </c>
      <c r="M195" s="1282">
        <v>17588.66</v>
      </c>
      <c r="N195" s="792">
        <f t="shared" si="2"/>
        <v>0</v>
      </c>
      <c r="O195" s="1885"/>
      <c r="P195" s="1885"/>
      <c r="Q195" s="1885"/>
      <c r="R195" s="795"/>
      <c r="S195" s="1885"/>
      <c r="T195" s="1885"/>
      <c r="U195" s="788"/>
      <c r="V195" s="788"/>
      <c r="W195" s="788">
        <v>25</v>
      </c>
      <c r="X195" s="1885"/>
      <c r="Y195" s="1885"/>
      <c r="Z195" s="1885">
        <v>100</v>
      </c>
      <c r="AA195" s="1885">
        <f t="shared" si="3"/>
        <v>100</v>
      </c>
      <c r="AB195" s="1885">
        <v>1</v>
      </c>
      <c r="AC195" s="1885"/>
      <c r="AD195" s="1885"/>
      <c r="AE195" s="1885"/>
      <c r="AF195" s="1885"/>
      <c r="AG195" s="319"/>
    </row>
    <row r="196" spans="1:33" s="281" customFormat="1" ht="27.95" customHeight="1">
      <c r="A196" s="1875" t="s">
        <v>180</v>
      </c>
      <c r="B196" s="1276" t="s">
        <v>181</v>
      </c>
      <c r="C196" s="1276" t="s">
        <v>553</v>
      </c>
      <c r="D196" s="1276"/>
      <c r="E196" s="1231" t="s">
        <v>2123</v>
      </c>
      <c r="F196" s="1231" t="s">
        <v>474</v>
      </c>
      <c r="G196" s="992"/>
      <c r="H196" s="1204" t="s">
        <v>725</v>
      </c>
      <c r="I196" s="1204" t="s">
        <v>1944</v>
      </c>
      <c r="J196" s="1269" t="s">
        <v>187</v>
      </c>
      <c r="K196" s="963">
        <v>46800</v>
      </c>
      <c r="L196" s="963">
        <v>46800</v>
      </c>
      <c r="M196" s="1101">
        <v>46800</v>
      </c>
      <c r="N196" s="1553">
        <f t="shared" si="2"/>
        <v>0</v>
      </c>
      <c r="O196" s="1233"/>
      <c r="P196" s="1233"/>
      <c r="Q196" s="1233"/>
      <c r="R196" s="1233">
        <v>5</v>
      </c>
      <c r="S196" s="1273"/>
      <c r="T196" s="1273"/>
      <c r="U196" s="1233"/>
      <c r="V196" s="1233"/>
      <c r="W196" s="1273"/>
      <c r="X196" s="1273"/>
      <c r="Y196" s="1273"/>
      <c r="Z196" s="1273">
        <v>100</v>
      </c>
      <c r="AA196" s="1273">
        <v>100</v>
      </c>
      <c r="AB196" s="1273">
        <v>1</v>
      </c>
      <c r="AC196" s="1273"/>
      <c r="AD196" s="1273"/>
      <c r="AE196" s="1273"/>
      <c r="AF196" s="1273"/>
      <c r="AG196" s="942"/>
    </row>
    <row r="197" spans="1:33" s="281" customFormat="1" ht="39" customHeight="1">
      <c r="A197" s="1875" t="s">
        <v>180</v>
      </c>
      <c r="B197" s="1276" t="s">
        <v>181</v>
      </c>
      <c r="C197" s="1276" t="s">
        <v>553</v>
      </c>
      <c r="D197" s="1276"/>
      <c r="E197" s="1276" t="s">
        <v>998</v>
      </c>
      <c r="F197" s="1231" t="s">
        <v>2192</v>
      </c>
      <c r="G197" s="1273">
        <v>186</v>
      </c>
      <c r="H197" s="1204" t="s">
        <v>205</v>
      </c>
      <c r="I197" s="986" t="s">
        <v>1942</v>
      </c>
      <c r="J197" s="1269" t="s">
        <v>187</v>
      </c>
      <c r="K197" s="963">
        <v>157320</v>
      </c>
      <c r="L197" s="963">
        <v>157320</v>
      </c>
      <c r="M197" s="1101">
        <v>157320</v>
      </c>
      <c r="N197" s="1553">
        <f t="shared" si="2"/>
        <v>0</v>
      </c>
      <c r="O197" s="1233"/>
      <c r="P197" s="1233"/>
      <c r="Q197" s="1233"/>
      <c r="R197" s="1233"/>
      <c r="S197" s="1273"/>
      <c r="T197" s="1273"/>
      <c r="U197" s="1233">
        <v>2</v>
      </c>
      <c r="V197" s="1233"/>
      <c r="W197" s="1273"/>
      <c r="X197" s="1273"/>
      <c r="Y197" s="1273"/>
      <c r="Z197" s="1273">
        <v>50</v>
      </c>
      <c r="AA197" s="1273">
        <v>100</v>
      </c>
      <c r="AB197" s="1273">
        <v>1</v>
      </c>
      <c r="AC197" s="1273"/>
      <c r="AD197" s="1273"/>
      <c r="AE197" s="1273"/>
      <c r="AF197" s="1273"/>
      <c r="AG197" s="942"/>
    </row>
    <row r="198" spans="1:33" s="279" customFormat="1" ht="27.95" customHeight="1">
      <c r="A198" s="1875" t="s">
        <v>180</v>
      </c>
      <c r="B198" s="1276" t="s">
        <v>181</v>
      </c>
      <c r="C198" s="1276" t="s">
        <v>553</v>
      </c>
      <c r="D198" s="1276"/>
      <c r="E198" s="1231" t="s">
        <v>1896</v>
      </c>
      <c r="F198" s="1231" t="s">
        <v>2193</v>
      </c>
      <c r="G198" s="1273">
        <v>12</v>
      </c>
      <c r="H198" s="1204" t="s">
        <v>205</v>
      </c>
      <c r="I198" s="1204" t="s">
        <v>151</v>
      </c>
      <c r="J198" s="1269" t="s">
        <v>187</v>
      </c>
      <c r="K198" s="963">
        <v>94680</v>
      </c>
      <c r="L198" s="963">
        <v>94680</v>
      </c>
      <c r="M198" s="1101">
        <v>94680</v>
      </c>
      <c r="N198" s="1553">
        <f t="shared" si="2"/>
        <v>0</v>
      </c>
      <c r="O198" s="1233">
        <v>2.5</v>
      </c>
      <c r="P198" s="1233"/>
      <c r="Q198" s="1233"/>
      <c r="R198" s="1233"/>
      <c r="S198" s="1273"/>
      <c r="T198" s="1273"/>
      <c r="U198" s="1233"/>
      <c r="V198" s="1233"/>
      <c r="W198" s="1273"/>
      <c r="X198" s="1273"/>
      <c r="Y198" s="1273"/>
      <c r="Z198" s="1273">
        <v>100</v>
      </c>
      <c r="AA198" s="1273">
        <v>100</v>
      </c>
      <c r="AB198" s="1273">
        <v>1</v>
      </c>
      <c r="AC198" s="1273"/>
      <c r="AD198" s="1273"/>
      <c r="AE198" s="1273"/>
      <c r="AF198" s="1273"/>
      <c r="AG198" s="942"/>
    </row>
    <row r="199" spans="1:33" s="279" customFormat="1" ht="27.95" customHeight="1">
      <c r="A199" s="1875" t="s">
        <v>180</v>
      </c>
      <c r="B199" s="1276" t="s">
        <v>181</v>
      </c>
      <c r="C199" s="1276" t="s">
        <v>553</v>
      </c>
      <c r="D199" s="1276"/>
      <c r="E199" s="1231" t="s">
        <v>2194</v>
      </c>
      <c r="F199" s="1231" t="s">
        <v>2195</v>
      </c>
      <c r="G199" s="1273">
        <v>52</v>
      </c>
      <c r="H199" s="1269" t="s">
        <v>725</v>
      </c>
      <c r="I199" s="1204" t="s">
        <v>1948</v>
      </c>
      <c r="J199" s="1269" t="s">
        <v>187</v>
      </c>
      <c r="K199" s="1272">
        <v>13248</v>
      </c>
      <c r="L199" s="1272">
        <v>13248</v>
      </c>
      <c r="M199" s="1283">
        <v>13248</v>
      </c>
      <c r="N199" s="1553">
        <f t="shared" ref="N199:N245" si="4">K199-M199</f>
        <v>0</v>
      </c>
      <c r="O199" s="1233"/>
      <c r="P199" s="1233"/>
      <c r="Q199" s="1233"/>
      <c r="R199" s="1233"/>
      <c r="S199" s="1273"/>
      <c r="T199" s="1273"/>
      <c r="U199" s="1233"/>
      <c r="V199" s="1233"/>
      <c r="W199" s="1273"/>
      <c r="X199" s="1273"/>
      <c r="Y199" s="1273"/>
      <c r="Z199" s="1273">
        <v>100</v>
      </c>
      <c r="AA199" s="1273">
        <v>100</v>
      </c>
      <c r="AB199" s="1273">
        <v>1</v>
      </c>
      <c r="AC199" s="1273"/>
      <c r="AD199" s="1273"/>
      <c r="AE199" s="1273"/>
      <c r="AF199" s="1273"/>
      <c r="AG199" s="942" t="s">
        <v>2196</v>
      </c>
    </row>
    <row r="200" spans="1:33" s="279" customFormat="1" ht="25.5">
      <c r="A200" s="1875" t="s">
        <v>180</v>
      </c>
      <c r="B200" s="1276" t="s">
        <v>181</v>
      </c>
      <c r="C200" s="1276" t="s">
        <v>553</v>
      </c>
      <c r="D200" s="1276"/>
      <c r="E200" s="1231" t="s">
        <v>2123</v>
      </c>
      <c r="F200" s="1231" t="s">
        <v>474</v>
      </c>
      <c r="G200" s="992"/>
      <c r="H200" s="1269" t="s">
        <v>725</v>
      </c>
      <c r="I200" s="1204" t="s">
        <v>1948</v>
      </c>
      <c r="J200" s="1269" t="s">
        <v>187</v>
      </c>
      <c r="K200" s="1272">
        <v>30000</v>
      </c>
      <c r="L200" s="1272">
        <v>30000</v>
      </c>
      <c r="M200" s="1283">
        <v>30000</v>
      </c>
      <c r="N200" s="1553">
        <f t="shared" si="4"/>
        <v>0</v>
      </c>
      <c r="O200" s="1233"/>
      <c r="P200" s="1233"/>
      <c r="Q200" s="1233"/>
      <c r="R200" s="1233"/>
      <c r="S200" s="1273"/>
      <c r="T200" s="1273"/>
      <c r="U200" s="1233"/>
      <c r="V200" s="1233"/>
      <c r="W200" s="1273"/>
      <c r="X200" s="1273"/>
      <c r="Y200" s="1273"/>
      <c r="Z200" s="1273">
        <v>100</v>
      </c>
      <c r="AA200" s="1273">
        <v>100</v>
      </c>
      <c r="AB200" s="1273">
        <v>1</v>
      </c>
      <c r="AC200" s="1273"/>
      <c r="AD200" s="1273"/>
      <c r="AE200" s="1273"/>
      <c r="AF200" s="1273"/>
      <c r="AG200" s="942" t="s">
        <v>2197</v>
      </c>
    </row>
    <row r="201" spans="1:33" s="279" customFormat="1" ht="76.5">
      <c r="A201" s="1875" t="s">
        <v>180</v>
      </c>
      <c r="B201" s="1276" t="s">
        <v>181</v>
      </c>
      <c r="C201" s="1276" t="s">
        <v>553</v>
      </c>
      <c r="D201" s="1276"/>
      <c r="E201" s="1231" t="s">
        <v>2198</v>
      </c>
      <c r="F201" s="1231" t="s">
        <v>2198</v>
      </c>
      <c r="G201" s="1273">
        <v>186</v>
      </c>
      <c r="H201" s="1204" t="s">
        <v>725</v>
      </c>
      <c r="I201" s="1204" t="s">
        <v>1944</v>
      </c>
      <c r="J201" s="1269" t="s">
        <v>187</v>
      </c>
      <c r="K201" s="1272">
        <v>80450</v>
      </c>
      <c r="L201" s="1272">
        <v>80450</v>
      </c>
      <c r="M201" s="1283">
        <v>80450</v>
      </c>
      <c r="N201" s="1553">
        <f t="shared" si="4"/>
        <v>0</v>
      </c>
      <c r="O201" s="1233"/>
      <c r="P201" s="1233"/>
      <c r="Q201" s="1233"/>
      <c r="R201" s="1233">
        <v>8</v>
      </c>
      <c r="S201" s="1273"/>
      <c r="T201" s="1273"/>
      <c r="U201" s="1233"/>
      <c r="V201" s="1233"/>
      <c r="W201" s="1273"/>
      <c r="X201" s="1273"/>
      <c r="Y201" s="1273"/>
      <c r="Z201" s="1273">
        <v>100</v>
      </c>
      <c r="AA201" s="1273">
        <v>100</v>
      </c>
      <c r="AB201" s="1273">
        <v>1</v>
      </c>
      <c r="AC201" s="1273"/>
      <c r="AD201" s="1273"/>
      <c r="AE201" s="1273"/>
      <c r="AF201" s="1273"/>
      <c r="AG201" s="942"/>
    </row>
    <row r="202" spans="1:33" s="279" customFormat="1" ht="18.75" customHeight="1">
      <c r="A202" s="1875" t="s">
        <v>180</v>
      </c>
      <c r="B202" s="1276" t="s">
        <v>181</v>
      </c>
      <c r="C202" s="1276" t="s">
        <v>553</v>
      </c>
      <c r="D202" s="1276"/>
      <c r="E202" s="1231" t="s">
        <v>2199</v>
      </c>
      <c r="F202" s="1231" t="s">
        <v>2200</v>
      </c>
      <c r="G202" s="1273">
        <v>30</v>
      </c>
      <c r="H202" s="1204" t="s">
        <v>205</v>
      </c>
      <c r="I202" s="1204" t="s">
        <v>421</v>
      </c>
      <c r="J202" s="1269" t="s">
        <v>187</v>
      </c>
      <c r="K202" s="1272">
        <v>80450</v>
      </c>
      <c r="L202" s="1272">
        <v>80450</v>
      </c>
      <c r="M202" s="1283">
        <v>80450</v>
      </c>
      <c r="N202" s="1553">
        <f t="shared" si="4"/>
        <v>0</v>
      </c>
      <c r="O202" s="1233"/>
      <c r="P202" s="1233"/>
      <c r="Q202" s="1233"/>
      <c r="R202" s="1233">
        <v>2</v>
      </c>
      <c r="S202" s="1273"/>
      <c r="T202" s="1273"/>
      <c r="U202" s="1233"/>
      <c r="V202" s="1233"/>
      <c r="W202" s="1273"/>
      <c r="X202" s="1273"/>
      <c r="Y202" s="1273"/>
      <c r="Z202" s="1273">
        <v>100</v>
      </c>
      <c r="AA202" s="1273">
        <v>100</v>
      </c>
      <c r="AB202" s="1273">
        <v>1</v>
      </c>
      <c r="AC202" s="1273"/>
      <c r="AD202" s="1273"/>
      <c r="AE202" s="1273"/>
      <c r="AF202" s="1273"/>
      <c r="AG202" s="942"/>
    </row>
    <row r="203" spans="1:33" s="279" customFormat="1" ht="42.75" customHeight="1">
      <c r="A203" s="1875" t="s">
        <v>180</v>
      </c>
      <c r="B203" s="1276" t="s">
        <v>181</v>
      </c>
      <c r="C203" s="1276" t="s">
        <v>570</v>
      </c>
      <c r="D203" s="1276"/>
      <c r="E203" s="1231" t="s">
        <v>2123</v>
      </c>
      <c r="F203" s="1231" t="s">
        <v>2201</v>
      </c>
      <c r="G203" s="1273">
        <v>407</v>
      </c>
      <c r="H203" s="1204" t="s">
        <v>725</v>
      </c>
      <c r="I203" s="1204" t="s">
        <v>551</v>
      </c>
      <c r="J203" s="1269" t="s">
        <v>187</v>
      </c>
      <c r="K203" s="963">
        <v>11760</v>
      </c>
      <c r="L203" s="963">
        <v>11760</v>
      </c>
      <c r="M203" s="1101">
        <v>11760</v>
      </c>
      <c r="N203" s="1275">
        <f t="shared" si="4"/>
        <v>0</v>
      </c>
      <c r="O203" s="1233"/>
      <c r="P203" s="1233"/>
      <c r="Q203" s="1233"/>
      <c r="R203" s="1233"/>
      <c r="S203" s="1273"/>
      <c r="T203" s="1273"/>
      <c r="U203" s="1233"/>
      <c r="V203" s="1233"/>
      <c r="W203" s="1273"/>
      <c r="X203" s="1273"/>
      <c r="Y203" s="1273"/>
      <c r="Z203" s="1273">
        <v>100</v>
      </c>
      <c r="AA203" s="1273">
        <v>100</v>
      </c>
      <c r="AB203" s="1273">
        <v>1</v>
      </c>
      <c r="AC203" s="1273"/>
      <c r="AD203" s="1273"/>
      <c r="AE203" s="1273"/>
      <c r="AF203" s="1273"/>
      <c r="AG203" s="942" t="s">
        <v>2202</v>
      </c>
    </row>
    <row r="204" spans="1:33" s="279" customFormat="1" ht="27.95" customHeight="1">
      <c r="A204" s="1875" t="s">
        <v>180</v>
      </c>
      <c r="B204" s="1276" t="s">
        <v>181</v>
      </c>
      <c r="C204" s="1276" t="s">
        <v>570</v>
      </c>
      <c r="D204" s="1276"/>
      <c r="E204" s="1231" t="s">
        <v>1391</v>
      </c>
      <c r="F204" s="1231" t="s">
        <v>2203</v>
      </c>
      <c r="G204" s="1273">
        <v>51</v>
      </c>
      <c r="H204" s="1269" t="s">
        <v>205</v>
      </c>
      <c r="I204" s="986" t="s">
        <v>1942</v>
      </c>
      <c r="J204" s="1269" t="s">
        <v>187</v>
      </c>
      <c r="K204" s="1272">
        <v>67730</v>
      </c>
      <c r="L204" s="1272">
        <v>67730</v>
      </c>
      <c r="M204" s="1283">
        <v>67730</v>
      </c>
      <c r="N204" s="1275">
        <f t="shared" si="4"/>
        <v>0</v>
      </c>
      <c r="O204" s="1233"/>
      <c r="P204" s="1233"/>
      <c r="Q204" s="1233"/>
      <c r="R204" s="1233"/>
      <c r="S204" s="1273"/>
      <c r="T204" s="1273"/>
      <c r="U204" s="1233">
        <v>1</v>
      </c>
      <c r="V204" s="1233"/>
      <c r="W204" s="1273"/>
      <c r="X204" s="1273"/>
      <c r="Y204" s="1273"/>
      <c r="Z204" s="1273">
        <v>100</v>
      </c>
      <c r="AA204" s="1273">
        <v>100</v>
      </c>
      <c r="AB204" s="1273">
        <v>1</v>
      </c>
      <c r="AC204" s="1273"/>
      <c r="AD204" s="1273"/>
      <c r="AE204" s="1273"/>
      <c r="AF204" s="1273"/>
      <c r="AG204" s="1927" t="s">
        <v>2204</v>
      </c>
    </row>
    <row r="205" spans="1:33" s="279" customFormat="1" ht="27.95" customHeight="1">
      <c r="A205" s="1875" t="s">
        <v>180</v>
      </c>
      <c r="B205" s="1276" t="s">
        <v>181</v>
      </c>
      <c r="C205" s="1276" t="s">
        <v>570</v>
      </c>
      <c r="D205" s="1276"/>
      <c r="E205" s="1231" t="s">
        <v>579</v>
      </c>
      <c r="F205" s="1231" t="s">
        <v>2205</v>
      </c>
      <c r="G205" s="1273">
        <v>34</v>
      </c>
      <c r="H205" s="1269" t="s">
        <v>205</v>
      </c>
      <c r="I205" s="986" t="s">
        <v>1942</v>
      </c>
      <c r="J205" s="1269" t="s">
        <v>187</v>
      </c>
      <c r="K205" s="1272">
        <v>75600</v>
      </c>
      <c r="L205" s="1272">
        <f>K205</f>
        <v>75600</v>
      </c>
      <c r="M205" s="1283">
        <v>75600</v>
      </c>
      <c r="N205" s="1275">
        <f t="shared" si="4"/>
        <v>0</v>
      </c>
      <c r="O205" s="1233"/>
      <c r="P205" s="1233"/>
      <c r="Q205" s="1233"/>
      <c r="R205" s="1233"/>
      <c r="S205" s="1273"/>
      <c r="T205" s="1273"/>
      <c r="U205" s="1233">
        <v>1.1000000000000001</v>
      </c>
      <c r="V205" s="1233"/>
      <c r="W205" s="1273"/>
      <c r="X205" s="1273"/>
      <c r="Y205" s="1273"/>
      <c r="Z205" s="1273">
        <v>100</v>
      </c>
      <c r="AA205" s="1273">
        <v>100</v>
      </c>
      <c r="AB205" s="1273">
        <v>1</v>
      </c>
      <c r="AC205" s="1273"/>
      <c r="AD205" s="1273"/>
      <c r="AE205" s="1273"/>
      <c r="AF205" s="1273"/>
      <c r="AG205" s="942" t="str">
        <f>AG204</f>
        <v>1.Kat Asfalt Bitti</v>
      </c>
    </row>
    <row r="206" spans="1:33" s="279" customFormat="1" ht="27.95" customHeight="1">
      <c r="A206" s="1875" t="s">
        <v>180</v>
      </c>
      <c r="B206" s="1276" t="s">
        <v>181</v>
      </c>
      <c r="C206" s="1276" t="s">
        <v>586</v>
      </c>
      <c r="D206" s="1276"/>
      <c r="E206" s="1231" t="s">
        <v>2206</v>
      </c>
      <c r="F206" s="1231" t="s">
        <v>2206</v>
      </c>
      <c r="G206" s="1273">
        <v>201</v>
      </c>
      <c r="H206" s="1204" t="s">
        <v>205</v>
      </c>
      <c r="I206" s="986" t="s">
        <v>1942</v>
      </c>
      <c r="J206" s="1269" t="s">
        <v>187</v>
      </c>
      <c r="K206" s="963">
        <v>120000</v>
      </c>
      <c r="L206" s="963">
        <v>120000</v>
      </c>
      <c r="M206" s="1101">
        <v>120000</v>
      </c>
      <c r="N206" s="1275">
        <f t="shared" si="4"/>
        <v>0</v>
      </c>
      <c r="O206" s="1233"/>
      <c r="P206" s="1233"/>
      <c r="Q206" s="1233"/>
      <c r="R206" s="1233"/>
      <c r="S206" s="1273"/>
      <c r="T206" s="1273"/>
      <c r="U206" s="1233">
        <v>2.5</v>
      </c>
      <c r="V206" s="1233"/>
      <c r="W206" s="1273"/>
      <c r="X206" s="1273"/>
      <c r="Y206" s="1273"/>
      <c r="Z206" s="1273">
        <v>100</v>
      </c>
      <c r="AA206" s="1273">
        <v>100</v>
      </c>
      <c r="AB206" s="1273">
        <v>1</v>
      </c>
      <c r="AC206" s="1273"/>
      <c r="AD206" s="1273"/>
      <c r="AE206" s="1273"/>
      <c r="AF206" s="1273"/>
      <c r="AG206" s="1927"/>
    </row>
    <row r="207" spans="1:33" s="279" customFormat="1" ht="27.95" customHeight="1">
      <c r="A207" s="1875" t="s">
        <v>180</v>
      </c>
      <c r="B207" s="1276" t="s">
        <v>181</v>
      </c>
      <c r="C207" s="1276" t="s">
        <v>586</v>
      </c>
      <c r="D207" s="1276"/>
      <c r="E207" s="1231" t="s">
        <v>2207</v>
      </c>
      <c r="F207" s="1231" t="s">
        <v>2207</v>
      </c>
      <c r="G207" s="1273">
        <v>553</v>
      </c>
      <c r="H207" s="1204" t="s">
        <v>205</v>
      </c>
      <c r="I207" s="986" t="s">
        <v>1986</v>
      </c>
      <c r="J207" s="1269" t="s">
        <v>187</v>
      </c>
      <c r="K207" s="963">
        <v>100000</v>
      </c>
      <c r="L207" s="963">
        <v>100000</v>
      </c>
      <c r="M207" s="1101">
        <v>100000</v>
      </c>
      <c r="N207" s="1275">
        <f t="shared" si="4"/>
        <v>0</v>
      </c>
      <c r="O207" s="1233"/>
      <c r="P207" s="1233"/>
      <c r="Q207" s="1233"/>
      <c r="R207" s="1233"/>
      <c r="S207" s="1273"/>
      <c r="T207" s="1273"/>
      <c r="U207" s="1233"/>
      <c r="V207" s="1233">
        <v>6.5</v>
      </c>
      <c r="W207" s="1273"/>
      <c r="X207" s="1273"/>
      <c r="Y207" s="1273"/>
      <c r="Z207" s="1273">
        <v>100</v>
      </c>
      <c r="AA207" s="1273">
        <v>100</v>
      </c>
      <c r="AB207" s="1273">
        <v>1</v>
      </c>
      <c r="AC207" s="1273"/>
      <c r="AD207" s="1273"/>
      <c r="AE207" s="1273"/>
      <c r="AF207" s="1273"/>
      <c r="AG207" s="1927"/>
    </row>
    <row r="208" spans="1:33" s="279" customFormat="1" ht="27.95" customHeight="1">
      <c r="A208" s="1875" t="s">
        <v>180</v>
      </c>
      <c r="B208" s="1276" t="s">
        <v>181</v>
      </c>
      <c r="C208" s="1276" t="s">
        <v>586</v>
      </c>
      <c r="D208" s="1276"/>
      <c r="E208" s="1231" t="s">
        <v>2208</v>
      </c>
      <c r="F208" s="1231" t="s">
        <v>2208</v>
      </c>
      <c r="G208" s="1273">
        <v>184</v>
      </c>
      <c r="H208" s="1204" t="s">
        <v>725</v>
      </c>
      <c r="I208" s="1269" t="s">
        <v>1944</v>
      </c>
      <c r="J208" s="1204" t="s">
        <v>187</v>
      </c>
      <c r="K208" s="963">
        <v>15000</v>
      </c>
      <c r="L208" s="963">
        <v>15000</v>
      </c>
      <c r="M208" s="1101">
        <v>15000</v>
      </c>
      <c r="N208" s="1275">
        <f t="shared" si="4"/>
        <v>0</v>
      </c>
      <c r="O208" s="1233"/>
      <c r="P208" s="1233"/>
      <c r="Q208" s="1233"/>
      <c r="R208" s="1233">
        <v>2</v>
      </c>
      <c r="S208" s="1273"/>
      <c r="T208" s="1273"/>
      <c r="U208" s="1233"/>
      <c r="V208" s="1233"/>
      <c r="W208" s="1273"/>
      <c r="X208" s="1273"/>
      <c r="Y208" s="1273"/>
      <c r="Z208" s="1273">
        <v>100</v>
      </c>
      <c r="AA208" s="1273">
        <v>100</v>
      </c>
      <c r="AB208" s="1273">
        <v>1</v>
      </c>
      <c r="AC208" s="1273"/>
      <c r="AD208" s="1273"/>
      <c r="AE208" s="1273"/>
      <c r="AF208" s="1273"/>
      <c r="AG208" s="1927"/>
    </row>
    <row r="209" spans="1:33" s="279" customFormat="1" ht="27.95" customHeight="1">
      <c r="A209" s="1875" t="s">
        <v>180</v>
      </c>
      <c r="B209" s="1276" t="s">
        <v>181</v>
      </c>
      <c r="C209" s="1276" t="s">
        <v>586</v>
      </c>
      <c r="D209" s="1276"/>
      <c r="E209" s="1231" t="s">
        <v>2123</v>
      </c>
      <c r="F209" s="1231" t="s">
        <v>2123</v>
      </c>
      <c r="G209" s="992"/>
      <c r="H209" s="1269" t="s">
        <v>725</v>
      </c>
      <c r="I209" s="1269" t="s">
        <v>1944</v>
      </c>
      <c r="J209" s="1269" t="s">
        <v>187</v>
      </c>
      <c r="K209" s="1272">
        <v>25312</v>
      </c>
      <c r="L209" s="1272">
        <v>25312</v>
      </c>
      <c r="M209" s="1283">
        <v>25312</v>
      </c>
      <c r="N209" s="1275">
        <f t="shared" si="4"/>
        <v>0</v>
      </c>
      <c r="O209" s="1233"/>
      <c r="P209" s="1233"/>
      <c r="Q209" s="1233"/>
      <c r="R209" s="1233">
        <v>10</v>
      </c>
      <c r="S209" s="1273"/>
      <c r="T209" s="1273"/>
      <c r="U209" s="1233"/>
      <c r="V209" s="1233"/>
      <c r="W209" s="1273"/>
      <c r="X209" s="1273"/>
      <c r="Y209" s="1273"/>
      <c r="Z209" s="1273">
        <v>100</v>
      </c>
      <c r="AA209" s="1273">
        <v>100</v>
      </c>
      <c r="AB209" s="1273">
        <v>1</v>
      </c>
      <c r="AC209" s="1273"/>
      <c r="AD209" s="1273"/>
      <c r="AE209" s="1273"/>
      <c r="AF209" s="1273"/>
      <c r="AG209" s="1927"/>
    </row>
    <row r="210" spans="1:33" s="279" customFormat="1" ht="27.95" customHeight="1">
      <c r="A210" s="1875" t="s">
        <v>180</v>
      </c>
      <c r="B210" s="1276" t="s">
        <v>181</v>
      </c>
      <c r="C210" s="1276" t="s">
        <v>586</v>
      </c>
      <c r="D210" s="1276"/>
      <c r="E210" s="1231" t="s">
        <v>2208</v>
      </c>
      <c r="F210" s="1231" t="s">
        <v>2208</v>
      </c>
      <c r="G210" s="1273">
        <v>184</v>
      </c>
      <c r="H210" s="1204" t="s">
        <v>205</v>
      </c>
      <c r="I210" s="986" t="s">
        <v>1942</v>
      </c>
      <c r="J210" s="1269" t="s">
        <v>187</v>
      </c>
      <c r="K210" s="1272">
        <v>53050</v>
      </c>
      <c r="L210" s="1272">
        <v>53050</v>
      </c>
      <c r="M210" s="1283">
        <v>53050</v>
      </c>
      <c r="N210" s="1275">
        <f t="shared" si="4"/>
        <v>0</v>
      </c>
      <c r="O210" s="1233"/>
      <c r="P210" s="1233"/>
      <c r="Q210" s="1233"/>
      <c r="R210" s="1233"/>
      <c r="S210" s="1273"/>
      <c r="T210" s="1273"/>
      <c r="U210" s="1233">
        <v>2</v>
      </c>
      <c r="V210" s="1233"/>
      <c r="W210" s="1273"/>
      <c r="X210" s="1273"/>
      <c r="Y210" s="1273"/>
      <c r="Z210" s="1273">
        <v>100</v>
      </c>
      <c r="AA210" s="1273">
        <v>100</v>
      </c>
      <c r="AB210" s="1273">
        <v>1</v>
      </c>
      <c r="AC210" s="1273"/>
      <c r="AD210" s="1273"/>
      <c r="AE210" s="1273"/>
      <c r="AF210" s="1273"/>
      <c r="AG210" s="1927"/>
    </row>
    <row r="211" spans="1:33" s="279" customFormat="1" ht="27.95" customHeight="1">
      <c r="A211" s="1875" t="s">
        <v>180</v>
      </c>
      <c r="B211" s="722" t="s">
        <v>181</v>
      </c>
      <c r="C211" s="722" t="s">
        <v>593</v>
      </c>
      <c r="D211" s="722"/>
      <c r="E211" s="722" t="s">
        <v>2209</v>
      </c>
      <c r="F211" s="722" t="s">
        <v>2209</v>
      </c>
      <c r="G211" s="1885">
        <v>1009</v>
      </c>
      <c r="H211" s="1861" t="s">
        <v>725</v>
      </c>
      <c r="I211" s="986" t="s">
        <v>1986</v>
      </c>
      <c r="J211" s="1861" t="s">
        <v>187</v>
      </c>
      <c r="K211" s="1986">
        <v>75000</v>
      </c>
      <c r="L211" s="1986">
        <v>75000</v>
      </c>
      <c r="M211" s="1182">
        <v>75000</v>
      </c>
      <c r="N211" s="318">
        <f t="shared" si="4"/>
        <v>0</v>
      </c>
      <c r="O211" s="788"/>
      <c r="P211" s="788"/>
      <c r="Q211" s="788"/>
      <c r="R211" s="788"/>
      <c r="S211" s="1885"/>
      <c r="T211" s="1885"/>
      <c r="U211" s="788"/>
      <c r="V211" s="788">
        <v>5.5</v>
      </c>
      <c r="W211" s="1885"/>
      <c r="X211" s="1885"/>
      <c r="Y211" s="1885"/>
      <c r="Z211" s="1885">
        <v>100</v>
      </c>
      <c r="AA211" s="1885">
        <v>100</v>
      </c>
      <c r="AB211" s="1885">
        <v>1</v>
      </c>
      <c r="AC211" s="1885"/>
      <c r="AD211" s="1885"/>
      <c r="AE211" s="1885"/>
      <c r="AF211" s="1885"/>
      <c r="AG211" s="319"/>
    </row>
    <row r="212" spans="1:33" s="279" customFormat="1" ht="27.95" customHeight="1">
      <c r="A212" s="1875" t="s">
        <v>180</v>
      </c>
      <c r="B212" s="722" t="s">
        <v>181</v>
      </c>
      <c r="C212" s="722" t="s">
        <v>593</v>
      </c>
      <c r="D212" s="722"/>
      <c r="E212" s="1972" t="s">
        <v>2210</v>
      </c>
      <c r="F212" s="1972" t="s">
        <v>2210</v>
      </c>
      <c r="G212" s="1885">
        <v>17</v>
      </c>
      <c r="H212" s="1861" t="s">
        <v>205</v>
      </c>
      <c r="I212" s="1861" t="s">
        <v>421</v>
      </c>
      <c r="J212" s="1861" t="s">
        <v>187</v>
      </c>
      <c r="K212" s="1986">
        <v>10000</v>
      </c>
      <c r="L212" s="1986">
        <v>10000</v>
      </c>
      <c r="M212" s="1182">
        <v>10000</v>
      </c>
      <c r="N212" s="318">
        <f t="shared" si="4"/>
        <v>0</v>
      </c>
      <c r="O212" s="788"/>
      <c r="P212" s="788"/>
      <c r="Q212" s="788"/>
      <c r="R212" s="788">
        <v>5.5</v>
      </c>
      <c r="S212" s="1885"/>
      <c r="T212" s="1885"/>
      <c r="U212" s="788"/>
      <c r="V212" s="788"/>
      <c r="W212" s="1885"/>
      <c r="X212" s="1885"/>
      <c r="Y212" s="1885"/>
      <c r="Z212" s="1885">
        <v>100</v>
      </c>
      <c r="AA212" s="1885">
        <v>100</v>
      </c>
      <c r="AB212" s="1885">
        <v>1</v>
      </c>
      <c r="AC212" s="1885"/>
      <c r="AD212" s="1885"/>
      <c r="AE212" s="1885"/>
      <c r="AF212" s="1885"/>
      <c r="AG212" s="319"/>
    </row>
    <row r="213" spans="1:33" s="279" customFormat="1" ht="125.25" customHeight="1">
      <c r="A213" s="1875" t="s">
        <v>180</v>
      </c>
      <c r="B213" s="722" t="s">
        <v>181</v>
      </c>
      <c r="C213" s="722" t="s">
        <v>593</v>
      </c>
      <c r="D213" s="722"/>
      <c r="E213" s="1972" t="s">
        <v>2211</v>
      </c>
      <c r="F213" s="1972" t="s">
        <v>2211</v>
      </c>
      <c r="G213" s="1885">
        <v>33</v>
      </c>
      <c r="H213" s="1861" t="s">
        <v>205</v>
      </c>
      <c r="I213" s="986" t="s">
        <v>1942</v>
      </c>
      <c r="J213" s="720" t="s">
        <v>187</v>
      </c>
      <c r="K213" s="1986">
        <v>392000</v>
      </c>
      <c r="L213" s="1986">
        <v>392000</v>
      </c>
      <c r="M213" s="1182">
        <v>392000</v>
      </c>
      <c r="N213" s="318">
        <f t="shared" si="4"/>
        <v>0</v>
      </c>
      <c r="O213" s="788"/>
      <c r="P213" s="788"/>
      <c r="Q213" s="788"/>
      <c r="R213" s="788"/>
      <c r="S213" s="1885"/>
      <c r="T213" s="1885"/>
      <c r="U213" s="788">
        <v>5</v>
      </c>
      <c r="V213" s="788"/>
      <c r="W213" s="1885"/>
      <c r="X213" s="1885"/>
      <c r="Y213" s="1885"/>
      <c r="Z213" s="1885">
        <v>100</v>
      </c>
      <c r="AA213" s="1885">
        <v>100</v>
      </c>
      <c r="AB213" s="1885">
        <v>1</v>
      </c>
      <c r="AC213" s="1885"/>
      <c r="AD213" s="1885"/>
      <c r="AE213" s="1885"/>
      <c r="AF213" s="1885"/>
      <c r="AG213" s="319"/>
    </row>
    <row r="214" spans="1:33" s="279" customFormat="1" ht="27.95" customHeight="1">
      <c r="A214" s="1875" t="s">
        <v>180</v>
      </c>
      <c r="B214" s="722" t="s">
        <v>181</v>
      </c>
      <c r="C214" s="722" t="s">
        <v>593</v>
      </c>
      <c r="D214" s="722"/>
      <c r="E214" s="1972" t="s">
        <v>834</v>
      </c>
      <c r="F214" s="1972" t="s">
        <v>721</v>
      </c>
      <c r="G214" s="1885">
        <v>45</v>
      </c>
      <c r="H214" s="1861" t="s">
        <v>725</v>
      </c>
      <c r="I214" s="1861" t="s">
        <v>153</v>
      </c>
      <c r="J214" s="720" t="s">
        <v>187</v>
      </c>
      <c r="K214" s="1986">
        <v>38000</v>
      </c>
      <c r="L214" s="1986">
        <v>38000</v>
      </c>
      <c r="M214" s="1182">
        <v>38000</v>
      </c>
      <c r="N214" s="318">
        <f t="shared" si="4"/>
        <v>0</v>
      </c>
      <c r="O214" s="788"/>
      <c r="P214" s="788"/>
      <c r="Q214" s="788">
        <v>5</v>
      </c>
      <c r="R214" s="788"/>
      <c r="S214" s="1885"/>
      <c r="T214" s="1885"/>
      <c r="U214" s="788"/>
      <c r="V214" s="788"/>
      <c r="W214" s="1885"/>
      <c r="X214" s="1885"/>
      <c r="Y214" s="1885"/>
      <c r="Z214" s="1885">
        <v>100</v>
      </c>
      <c r="AA214" s="1885">
        <v>100</v>
      </c>
      <c r="AB214" s="1885">
        <v>1</v>
      </c>
      <c r="AC214" s="1885"/>
      <c r="AD214" s="1885"/>
      <c r="AE214" s="1885"/>
      <c r="AF214" s="1885"/>
      <c r="AG214" s="319"/>
    </row>
    <row r="215" spans="1:33" s="279" customFormat="1" ht="80.25" customHeight="1">
      <c r="A215" s="1875" t="s">
        <v>180</v>
      </c>
      <c r="B215" s="722" t="s">
        <v>181</v>
      </c>
      <c r="C215" s="722" t="s">
        <v>593</v>
      </c>
      <c r="D215" s="722"/>
      <c r="E215" s="1972" t="s">
        <v>1606</v>
      </c>
      <c r="F215" s="1972" t="s">
        <v>2212</v>
      </c>
      <c r="G215" s="1885">
        <v>111</v>
      </c>
      <c r="H215" s="1861" t="s">
        <v>725</v>
      </c>
      <c r="I215" s="1861" t="s">
        <v>562</v>
      </c>
      <c r="J215" s="720" t="s">
        <v>187</v>
      </c>
      <c r="K215" s="1986">
        <v>58100</v>
      </c>
      <c r="L215" s="1986">
        <v>58100</v>
      </c>
      <c r="M215" s="1182">
        <v>58100</v>
      </c>
      <c r="N215" s="318">
        <f t="shared" si="4"/>
        <v>0</v>
      </c>
      <c r="O215" s="788"/>
      <c r="P215" s="788"/>
      <c r="Q215" s="788"/>
      <c r="R215" s="788"/>
      <c r="S215" s="1885"/>
      <c r="T215" s="1885">
        <v>2900</v>
      </c>
      <c r="U215" s="788"/>
      <c r="V215" s="788"/>
      <c r="W215" s="1885"/>
      <c r="X215" s="1885"/>
      <c r="Y215" s="1885"/>
      <c r="Z215" s="1885">
        <v>100</v>
      </c>
      <c r="AA215" s="1885">
        <v>100</v>
      </c>
      <c r="AB215" s="1885">
        <v>1</v>
      </c>
      <c r="AC215" s="1885"/>
      <c r="AD215" s="1885"/>
      <c r="AE215" s="1885"/>
      <c r="AF215" s="1885"/>
      <c r="AG215" s="319"/>
    </row>
    <row r="216" spans="1:33" s="279" customFormat="1" ht="27.95" customHeight="1">
      <c r="A216" s="1875" t="s">
        <v>180</v>
      </c>
      <c r="B216" s="722" t="s">
        <v>181</v>
      </c>
      <c r="C216" s="722" t="s">
        <v>593</v>
      </c>
      <c r="D216" s="722"/>
      <c r="E216" s="1972" t="s">
        <v>2213</v>
      </c>
      <c r="F216" s="1972" t="s">
        <v>2213</v>
      </c>
      <c r="G216" s="1885">
        <v>347</v>
      </c>
      <c r="H216" s="1861" t="s">
        <v>725</v>
      </c>
      <c r="I216" s="1204" t="s">
        <v>2029</v>
      </c>
      <c r="J216" s="1861" t="s">
        <v>187</v>
      </c>
      <c r="K216" s="1986">
        <v>13780</v>
      </c>
      <c r="L216" s="1986">
        <v>13780</v>
      </c>
      <c r="M216" s="1182">
        <v>13780</v>
      </c>
      <c r="N216" s="318">
        <f t="shared" si="4"/>
        <v>0</v>
      </c>
      <c r="O216" s="788"/>
      <c r="P216" s="788"/>
      <c r="Q216" s="788"/>
      <c r="R216" s="788"/>
      <c r="S216" s="1885"/>
      <c r="T216" s="1885"/>
      <c r="U216" s="788"/>
      <c r="V216" s="788"/>
      <c r="W216" s="1885">
        <v>30</v>
      </c>
      <c r="X216" s="1885"/>
      <c r="Y216" s="1885"/>
      <c r="Z216" s="1885">
        <v>100</v>
      </c>
      <c r="AA216" s="1885">
        <v>100</v>
      </c>
      <c r="AB216" s="1885">
        <v>1</v>
      </c>
      <c r="AC216" s="1885"/>
      <c r="AD216" s="1885"/>
      <c r="AE216" s="1885"/>
      <c r="AF216" s="1885"/>
      <c r="AG216" s="319"/>
    </row>
    <row r="217" spans="1:33" s="279" customFormat="1" ht="27.95" customHeight="1">
      <c r="A217" s="1875" t="s">
        <v>180</v>
      </c>
      <c r="B217" s="722" t="s">
        <v>181</v>
      </c>
      <c r="C217" s="722" t="s">
        <v>593</v>
      </c>
      <c r="D217" s="722"/>
      <c r="E217" s="1972" t="s">
        <v>2214</v>
      </c>
      <c r="F217" s="1972" t="s">
        <v>2215</v>
      </c>
      <c r="G217" s="1885">
        <v>12</v>
      </c>
      <c r="H217" s="1861" t="s">
        <v>725</v>
      </c>
      <c r="I217" s="1861" t="s">
        <v>2216</v>
      </c>
      <c r="J217" s="1861" t="s">
        <v>563</v>
      </c>
      <c r="K217" s="1986">
        <v>14750</v>
      </c>
      <c r="L217" s="1986">
        <v>14750</v>
      </c>
      <c r="M217" s="1182">
        <v>14750</v>
      </c>
      <c r="N217" s="318">
        <f t="shared" si="4"/>
        <v>0</v>
      </c>
      <c r="O217" s="788"/>
      <c r="P217" s="788"/>
      <c r="Q217" s="788"/>
      <c r="R217" s="788"/>
      <c r="S217" s="1885"/>
      <c r="T217" s="1885"/>
      <c r="U217" s="788"/>
      <c r="V217" s="788"/>
      <c r="W217" s="1885"/>
      <c r="X217" s="1885"/>
      <c r="Y217" s="1885">
        <v>1</v>
      </c>
      <c r="Z217" s="1885">
        <v>100</v>
      </c>
      <c r="AA217" s="1885">
        <v>100</v>
      </c>
      <c r="AB217" s="1885">
        <v>1</v>
      </c>
      <c r="AC217" s="1885"/>
      <c r="AD217" s="1885"/>
      <c r="AE217" s="1885"/>
      <c r="AF217" s="1885"/>
      <c r="AG217" s="319"/>
    </row>
    <row r="218" spans="1:33" s="279" customFormat="1" ht="27.95" customHeight="1">
      <c r="A218" s="1875" t="s">
        <v>180</v>
      </c>
      <c r="B218" s="722" t="s">
        <v>181</v>
      </c>
      <c r="C218" s="722" t="s">
        <v>593</v>
      </c>
      <c r="D218" s="722"/>
      <c r="E218" s="1972" t="s">
        <v>2217</v>
      </c>
      <c r="F218" s="1972" t="s">
        <v>2217</v>
      </c>
      <c r="G218" s="1885">
        <v>55</v>
      </c>
      <c r="H218" s="1861" t="s">
        <v>725</v>
      </c>
      <c r="I218" s="1861" t="s">
        <v>153</v>
      </c>
      <c r="J218" s="1861" t="s">
        <v>187</v>
      </c>
      <c r="K218" s="1986">
        <v>5000</v>
      </c>
      <c r="L218" s="1986">
        <v>5000</v>
      </c>
      <c r="M218" s="1182">
        <v>5000</v>
      </c>
      <c r="N218" s="318">
        <f t="shared" si="4"/>
        <v>0</v>
      </c>
      <c r="O218" s="788"/>
      <c r="P218" s="788"/>
      <c r="Q218" s="788">
        <v>1.5</v>
      </c>
      <c r="R218" s="788"/>
      <c r="S218" s="1885"/>
      <c r="T218" s="1885"/>
      <c r="U218" s="788"/>
      <c r="V218" s="788"/>
      <c r="W218" s="1885"/>
      <c r="X218" s="1885"/>
      <c r="Y218" s="1885"/>
      <c r="Z218" s="1885">
        <v>100</v>
      </c>
      <c r="AA218" s="1885">
        <v>100</v>
      </c>
      <c r="AB218" s="1885">
        <v>1</v>
      </c>
      <c r="AC218" s="1885"/>
      <c r="AD218" s="1885"/>
      <c r="AE218" s="1885"/>
      <c r="AF218" s="1885"/>
      <c r="AG218" s="319"/>
    </row>
    <row r="219" spans="1:33" s="279" customFormat="1" ht="27.95" customHeight="1">
      <c r="A219" s="1875" t="s">
        <v>180</v>
      </c>
      <c r="B219" s="722" t="s">
        <v>181</v>
      </c>
      <c r="C219" s="722" t="s">
        <v>593</v>
      </c>
      <c r="D219" s="722"/>
      <c r="E219" s="1972" t="s">
        <v>200</v>
      </c>
      <c r="F219" s="1972" t="s">
        <v>200</v>
      </c>
      <c r="G219" s="988"/>
      <c r="H219" s="1861" t="s">
        <v>725</v>
      </c>
      <c r="I219" s="1861" t="s">
        <v>551</v>
      </c>
      <c r="J219" s="1861" t="s">
        <v>187</v>
      </c>
      <c r="K219" s="1986">
        <v>50000</v>
      </c>
      <c r="L219" s="1986">
        <v>50000</v>
      </c>
      <c r="M219" s="1182">
        <v>50000</v>
      </c>
      <c r="N219" s="318">
        <f t="shared" si="4"/>
        <v>0</v>
      </c>
      <c r="O219" s="788"/>
      <c r="P219" s="788"/>
      <c r="Q219" s="788"/>
      <c r="R219" s="788"/>
      <c r="S219" s="1885"/>
      <c r="T219" s="1885"/>
      <c r="U219" s="788"/>
      <c r="V219" s="788"/>
      <c r="W219" s="1885"/>
      <c r="X219" s="1885"/>
      <c r="Y219" s="1885"/>
      <c r="Z219" s="1885">
        <v>100</v>
      </c>
      <c r="AA219" s="1885">
        <v>100</v>
      </c>
      <c r="AB219" s="1885">
        <v>1</v>
      </c>
      <c r="AC219" s="1885"/>
      <c r="AD219" s="1885"/>
      <c r="AE219" s="1885"/>
      <c r="AF219" s="1885"/>
      <c r="AG219" s="319" t="s">
        <v>2218</v>
      </c>
    </row>
    <row r="220" spans="1:33" s="279" customFormat="1" ht="27.95" customHeight="1">
      <c r="A220" s="1875" t="s">
        <v>180</v>
      </c>
      <c r="B220" s="722" t="s">
        <v>181</v>
      </c>
      <c r="C220" s="722" t="s">
        <v>593</v>
      </c>
      <c r="D220" s="722"/>
      <c r="E220" s="1972" t="s">
        <v>200</v>
      </c>
      <c r="F220" s="1972" t="s">
        <v>200</v>
      </c>
      <c r="G220" s="988"/>
      <c r="H220" s="1861" t="s">
        <v>725</v>
      </c>
      <c r="I220" s="1861" t="s">
        <v>551</v>
      </c>
      <c r="J220" s="1861" t="s">
        <v>187</v>
      </c>
      <c r="K220" s="1986">
        <v>73156</v>
      </c>
      <c r="L220" s="1986">
        <v>73156</v>
      </c>
      <c r="M220" s="1182">
        <v>73156</v>
      </c>
      <c r="N220" s="318">
        <f t="shared" si="4"/>
        <v>0</v>
      </c>
      <c r="O220" s="788"/>
      <c r="P220" s="788"/>
      <c r="Q220" s="788"/>
      <c r="R220" s="788"/>
      <c r="S220" s="1885"/>
      <c r="T220" s="1885"/>
      <c r="U220" s="788"/>
      <c r="V220" s="788"/>
      <c r="W220" s="1885"/>
      <c r="X220" s="1885"/>
      <c r="Y220" s="1885"/>
      <c r="Z220" s="1885">
        <v>100</v>
      </c>
      <c r="AA220" s="1885">
        <v>100</v>
      </c>
      <c r="AB220" s="1885">
        <v>1</v>
      </c>
      <c r="AC220" s="1885"/>
      <c r="AD220" s="1885"/>
      <c r="AE220" s="1885"/>
      <c r="AF220" s="1885"/>
      <c r="AG220" s="319" t="s">
        <v>2218</v>
      </c>
    </row>
    <row r="221" spans="1:33" s="279" customFormat="1" ht="27.95" customHeight="1">
      <c r="A221" s="1875" t="s">
        <v>180</v>
      </c>
      <c r="B221" s="722" t="s">
        <v>181</v>
      </c>
      <c r="C221" s="722" t="s">
        <v>593</v>
      </c>
      <c r="D221" s="722"/>
      <c r="E221" s="1972" t="s">
        <v>200</v>
      </c>
      <c r="F221" s="1972" t="s">
        <v>200</v>
      </c>
      <c r="G221" s="988"/>
      <c r="H221" s="1861" t="s">
        <v>725</v>
      </c>
      <c r="I221" s="1861" t="s">
        <v>1944</v>
      </c>
      <c r="J221" s="1861" t="s">
        <v>187</v>
      </c>
      <c r="K221" s="1986">
        <v>40000</v>
      </c>
      <c r="L221" s="1986">
        <v>40000</v>
      </c>
      <c r="M221" s="1182">
        <v>40000</v>
      </c>
      <c r="N221" s="318">
        <f t="shared" si="4"/>
        <v>0</v>
      </c>
      <c r="O221" s="788"/>
      <c r="P221" s="788"/>
      <c r="Q221" s="788"/>
      <c r="R221" s="788">
        <v>4</v>
      </c>
      <c r="S221" s="1885"/>
      <c r="T221" s="1885"/>
      <c r="U221" s="788"/>
      <c r="V221" s="788"/>
      <c r="W221" s="1885"/>
      <c r="X221" s="1885"/>
      <c r="Y221" s="1885"/>
      <c r="Z221" s="1885">
        <v>100</v>
      </c>
      <c r="AA221" s="1885">
        <v>100</v>
      </c>
      <c r="AB221" s="1885">
        <v>1</v>
      </c>
      <c r="AC221" s="1885"/>
      <c r="AD221" s="1885"/>
      <c r="AE221" s="1885"/>
      <c r="AF221" s="1885"/>
      <c r="AG221" s="319"/>
    </row>
    <row r="222" spans="1:33" s="279" customFormat="1" ht="27.95" customHeight="1">
      <c r="A222" s="1875" t="s">
        <v>180</v>
      </c>
      <c r="B222" s="722" t="s">
        <v>181</v>
      </c>
      <c r="C222" s="722" t="s">
        <v>593</v>
      </c>
      <c r="D222" s="722"/>
      <c r="E222" s="1972" t="s">
        <v>200</v>
      </c>
      <c r="F222" s="1972" t="s">
        <v>200</v>
      </c>
      <c r="G222" s="988"/>
      <c r="H222" s="1861" t="s">
        <v>725</v>
      </c>
      <c r="I222" s="1861" t="s">
        <v>1320</v>
      </c>
      <c r="J222" s="1861" t="s">
        <v>187</v>
      </c>
      <c r="K222" s="1986">
        <v>8000</v>
      </c>
      <c r="L222" s="1986">
        <v>8000</v>
      </c>
      <c r="M222" s="1182">
        <v>8000</v>
      </c>
      <c r="N222" s="318">
        <f t="shared" si="4"/>
        <v>0</v>
      </c>
      <c r="O222" s="788"/>
      <c r="P222" s="788"/>
      <c r="Q222" s="788"/>
      <c r="R222" s="788"/>
      <c r="S222" s="1885"/>
      <c r="T222" s="1885"/>
      <c r="U222" s="788"/>
      <c r="V222" s="788"/>
      <c r="W222" s="1885"/>
      <c r="X222" s="1885"/>
      <c r="Y222" s="1885"/>
      <c r="Z222" s="1885">
        <v>100</v>
      </c>
      <c r="AA222" s="1885">
        <v>100</v>
      </c>
      <c r="AB222" s="1885">
        <v>1</v>
      </c>
      <c r="AC222" s="1885"/>
      <c r="AD222" s="1885"/>
      <c r="AE222" s="1885"/>
      <c r="AF222" s="1885"/>
      <c r="AG222" s="319" t="s">
        <v>2219</v>
      </c>
    </row>
    <row r="223" spans="1:33" s="279" customFormat="1" ht="27.95" customHeight="1">
      <c r="A223" s="1875" t="s">
        <v>9</v>
      </c>
      <c r="B223" s="722" t="s">
        <v>181</v>
      </c>
      <c r="C223" s="722" t="s">
        <v>593</v>
      </c>
      <c r="D223" s="722"/>
      <c r="E223" s="1972" t="s">
        <v>2220</v>
      </c>
      <c r="F223" s="1972" t="s">
        <v>2221</v>
      </c>
      <c r="G223" s="1885">
        <v>29</v>
      </c>
      <c r="H223" s="1861" t="s">
        <v>725</v>
      </c>
      <c r="I223" s="1861" t="s">
        <v>1944</v>
      </c>
      <c r="J223" s="1861" t="s">
        <v>187</v>
      </c>
      <c r="K223" s="1986">
        <v>10000</v>
      </c>
      <c r="L223" s="1986">
        <v>10000</v>
      </c>
      <c r="M223" s="1182">
        <v>10000</v>
      </c>
      <c r="N223" s="318">
        <f t="shared" si="4"/>
        <v>0</v>
      </c>
      <c r="O223" s="788"/>
      <c r="P223" s="788"/>
      <c r="Q223" s="788"/>
      <c r="R223" s="788">
        <v>1</v>
      </c>
      <c r="S223" s="1885"/>
      <c r="T223" s="1885"/>
      <c r="U223" s="788"/>
      <c r="V223" s="788"/>
      <c r="W223" s="1885"/>
      <c r="X223" s="1885"/>
      <c r="Y223" s="1885"/>
      <c r="Z223" s="1885">
        <v>100</v>
      </c>
      <c r="AA223" s="1885">
        <v>100</v>
      </c>
      <c r="AB223" s="1885">
        <v>1</v>
      </c>
      <c r="AC223" s="1885"/>
      <c r="AD223" s="1885"/>
      <c r="AE223" s="1885"/>
      <c r="AF223" s="1885"/>
      <c r="AG223" s="319"/>
    </row>
    <row r="224" spans="1:33" s="279" customFormat="1" ht="27.95" customHeight="1">
      <c r="A224" s="1875" t="s">
        <v>9</v>
      </c>
      <c r="B224" s="722" t="s">
        <v>181</v>
      </c>
      <c r="C224" s="722" t="s">
        <v>593</v>
      </c>
      <c r="D224" s="722"/>
      <c r="E224" s="1972" t="s">
        <v>372</v>
      </c>
      <c r="F224" s="1972" t="s">
        <v>1592</v>
      </c>
      <c r="G224" s="1885">
        <v>28</v>
      </c>
      <c r="H224" s="1861" t="s">
        <v>725</v>
      </c>
      <c r="I224" s="1861" t="s">
        <v>1944</v>
      </c>
      <c r="J224" s="1861" t="s">
        <v>187</v>
      </c>
      <c r="K224" s="1986">
        <v>65000</v>
      </c>
      <c r="L224" s="1986">
        <v>65000</v>
      </c>
      <c r="M224" s="1182">
        <v>65000</v>
      </c>
      <c r="N224" s="318">
        <f t="shared" si="4"/>
        <v>0</v>
      </c>
      <c r="O224" s="788"/>
      <c r="P224" s="788"/>
      <c r="Q224" s="788"/>
      <c r="R224" s="788">
        <v>14</v>
      </c>
      <c r="S224" s="1885"/>
      <c r="T224" s="1885"/>
      <c r="U224" s="788"/>
      <c r="V224" s="788"/>
      <c r="W224" s="1885"/>
      <c r="X224" s="1885"/>
      <c r="Y224" s="1885"/>
      <c r="Z224" s="1885">
        <v>100</v>
      </c>
      <c r="AA224" s="1885">
        <v>100</v>
      </c>
      <c r="AB224" s="1885">
        <v>1</v>
      </c>
      <c r="AC224" s="1885"/>
      <c r="AD224" s="1885"/>
      <c r="AE224" s="1885"/>
      <c r="AF224" s="1885"/>
      <c r="AG224" s="319"/>
    </row>
    <row r="225" spans="1:33" s="279" customFormat="1" ht="27.95" customHeight="1">
      <c r="A225" s="1875" t="s">
        <v>9</v>
      </c>
      <c r="B225" s="722" t="s">
        <v>181</v>
      </c>
      <c r="C225" s="722" t="s">
        <v>593</v>
      </c>
      <c r="D225" s="722"/>
      <c r="E225" s="1972" t="s">
        <v>2222</v>
      </c>
      <c r="F225" s="1972" t="s">
        <v>2223</v>
      </c>
      <c r="G225" s="1885">
        <v>56</v>
      </c>
      <c r="H225" s="1861" t="s">
        <v>725</v>
      </c>
      <c r="I225" s="1861" t="s">
        <v>1944</v>
      </c>
      <c r="J225" s="1861" t="s">
        <v>187</v>
      </c>
      <c r="K225" s="1986">
        <v>13000</v>
      </c>
      <c r="L225" s="1986">
        <v>13000</v>
      </c>
      <c r="M225" s="1182">
        <v>13000</v>
      </c>
      <c r="N225" s="318">
        <f t="shared" si="4"/>
        <v>0</v>
      </c>
      <c r="O225" s="788"/>
      <c r="P225" s="788"/>
      <c r="Q225" s="788"/>
      <c r="R225" s="788">
        <v>1</v>
      </c>
      <c r="S225" s="1885"/>
      <c r="T225" s="1885"/>
      <c r="U225" s="788"/>
      <c r="V225" s="788"/>
      <c r="W225" s="1885"/>
      <c r="X225" s="1885"/>
      <c r="Y225" s="1885"/>
      <c r="Z225" s="1885">
        <v>100</v>
      </c>
      <c r="AA225" s="1885">
        <v>100</v>
      </c>
      <c r="AB225" s="1885">
        <v>1</v>
      </c>
      <c r="AC225" s="1885"/>
      <c r="AD225" s="1885"/>
      <c r="AE225" s="1885"/>
      <c r="AF225" s="1885"/>
      <c r="AG225" s="319"/>
    </row>
    <row r="226" spans="1:33" s="279" customFormat="1" ht="27.95" customHeight="1">
      <c r="A226" s="1875" t="s">
        <v>180</v>
      </c>
      <c r="B226" s="722" t="s">
        <v>181</v>
      </c>
      <c r="C226" s="722" t="s">
        <v>593</v>
      </c>
      <c r="D226" s="722"/>
      <c r="E226" s="1972" t="s">
        <v>2224</v>
      </c>
      <c r="F226" s="1972" t="s">
        <v>2225</v>
      </c>
      <c r="G226" s="1885">
        <v>113</v>
      </c>
      <c r="H226" s="1861" t="s">
        <v>205</v>
      </c>
      <c r="I226" s="1861" t="s">
        <v>421</v>
      </c>
      <c r="J226" s="1861" t="s">
        <v>187</v>
      </c>
      <c r="K226" s="1986">
        <v>104000</v>
      </c>
      <c r="L226" s="1986">
        <v>104000</v>
      </c>
      <c r="M226" s="1182">
        <v>104000</v>
      </c>
      <c r="N226" s="318">
        <f t="shared" si="4"/>
        <v>0</v>
      </c>
      <c r="O226" s="788"/>
      <c r="P226" s="788"/>
      <c r="Q226" s="788"/>
      <c r="R226" s="788">
        <v>4</v>
      </c>
      <c r="S226" s="1885"/>
      <c r="T226" s="1885"/>
      <c r="U226" s="788"/>
      <c r="V226" s="788"/>
      <c r="W226" s="1885"/>
      <c r="X226" s="1885"/>
      <c r="Y226" s="1885"/>
      <c r="Z226" s="1885">
        <v>100</v>
      </c>
      <c r="AA226" s="1885">
        <v>100</v>
      </c>
      <c r="AB226" s="1885">
        <v>1</v>
      </c>
      <c r="AC226" s="1885"/>
      <c r="AD226" s="1885"/>
      <c r="AE226" s="1885"/>
      <c r="AF226" s="1885"/>
      <c r="AG226" s="319"/>
    </row>
    <row r="227" spans="1:33" s="279" customFormat="1" ht="62.25" customHeight="1">
      <c r="A227" s="1875" t="s">
        <v>180</v>
      </c>
      <c r="B227" s="722" t="s">
        <v>181</v>
      </c>
      <c r="C227" s="722" t="s">
        <v>593</v>
      </c>
      <c r="D227" s="722"/>
      <c r="E227" s="1972" t="s">
        <v>2226</v>
      </c>
      <c r="F227" s="1972" t="s">
        <v>721</v>
      </c>
      <c r="G227" s="1885">
        <v>229</v>
      </c>
      <c r="H227" s="1861" t="s">
        <v>205</v>
      </c>
      <c r="I227" s="1861" t="s">
        <v>421</v>
      </c>
      <c r="J227" s="1861" t="s">
        <v>563</v>
      </c>
      <c r="K227" s="1986">
        <v>35000</v>
      </c>
      <c r="L227" s="1986">
        <v>35000</v>
      </c>
      <c r="M227" s="1182">
        <v>35000</v>
      </c>
      <c r="N227" s="318">
        <f t="shared" si="4"/>
        <v>0</v>
      </c>
      <c r="O227" s="788"/>
      <c r="P227" s="788"/>
      <c r="Q227" s="788"/>
      <c r="R227" s="788">
        <v>1</v>
      </c>
      <c r="S227" s="1885"/>
      <c r="T227" s="1885"/>
      <c r="U227" s="788"/>
      <c r="V227" s="788"/>
      <c r="W227" s="1885"/>
      <c r="X227" s="1885"/>
      <c r="Y227" s="1885"/>
      <c r="Z227" s="1885">
        <v>100</v>
      </c>
      <c r="AA227" s="1885">
        <v>100</v>
      </c>
      <c r="AB227" s="1885">
        <v>1</v>
      </c>
      <c r="AC227" s="1885"/>
      <c r="AD227" s="1885"/>
      <c r="AE227" s="1885"/>
      <c r="AF227" s="1885"/>
      <c r="AG227" s="319"/>
    </row>
    <row r="228" spans="1:33" s="279" customFormat="1" ht="27.95" customHeight="1">
      <c r="A228" s="1875" t="s">
        <v>180</v>
      </c>
      <c r="B228" s="722" t="s">
        <v>181</v>
      </c>
      <c r="C228" s="722" t="s">
        <v>593</v>
      </c>
      <c r="D228" s="722"/>
      <c r="E228" s="1972" t="s">
        <v>2227</v>
      </c>
      <c r="F228" s="1972" t="s">
        <v>2227</v>
      </c>
      <c r="G228" s="1885">
        <v>172</v>
      </c>
      <c r="H228" s="1861" t="s">
        <v>205</v>
      </c>
      <c r="I228" s="1861" t="s">
        <v>151</v>
      </c>
      <c r="J228" s="1861" t="s">
        <v>187</v>
      </c>
      <c r="K228" s="1986">
        <v>40000</v>
      </c>
      <c r="L228" s="1986">
        <v>40000</v>
      </c>
      <c r="M228" s="1182">
        <v>40000</v>
      </c>
      <c r="N228" s="318">
        <f t="shared" si="4"/>
        <v>0</v>
      </c>
      <c r="O228" s="788">
        <v>2.5</v>
      </c>
      <c r="P228" s="788"/>
      <c r="Q228" s="788"/>
      <c r="R228" s="788"/>
      <c r="S228" s="1885"/>
      <c r="T228" s="1885"/>
      <c r="U228" s="788"/>
      <c r="V228" s="788"/>
      <c r="W228" s="1885"/>
      <c r="X228" s="1885"/>
      <c r="Y228" s="1885"/>
      <c r="Z228" s="1885">
        <v>100</v>
      </c>
      <c r="AA228" s="1885">
        <v>100</v>
      </c>
      <c r="AB228" s="1885">
        <v>1</v>
      </c>
      <c r="AC228" s="1885"/>
      <c r="AD228" s="1885"/>
      <c r="AE228" s="1885"/>
      <c r="AF228" s="1885"/>
      <c r="AG228" s="319"/>
    </row>
    <row r="229" spans="1:33" s="279" customFormat="1" ht="27.95" customHeight="1">
      <c r="A229" s="1875" t="s">
        <v>180</v>
      </c>
      <c r="B229" s="722" t="s">
        <v>181</v>
      </c>
      <c r="C229" s="722" t="s">
        <v>593</v>
      </c>
      <c r="D229" s="722"/>
      <c r="E229" s="1972" t="s">
        <v>1606</v>
      </c>
      <c r="F229" s="1972" t="s">
        <v>2228</v>
      </c>
      <c r="G229" s="1885">
        <v>106</v>
      </c>
      <c r="H229" s="1861" t="s">
        <v>205</v>
      </c>
      <c r="I229" s="1861" t="s">
        <v>562</v>
      </c>
      <c r="J229" s="1861" t="s">
        <v>563</v>
      </c>
      <c r="K229" s="1986">
        <v>10000</v>
      </c>
      <c r="L229" s="1986">
        <v>10000</v>
      </c>
      <c r="M229" s="1182">
        <v>10000</v>
      </c>
      <c r="N229" s="318">
        <f t="shared" si="4"/>
        <v>0</v>
      </c>
      <c r="O229" s="788"/>
      <c r="P229" s="788"/>
      <c r="Q229" s="788"/>
      <c r="R229" s="788"/>
      <c r="S229" s="1885"/>
      <c r="T229" s="1885">
        <v>659</v>
      </c>
      <c r="U229" s="788"/>
      <c r="V229" s="788"/>
      <c r="W229" s="1885"/>
      <c r="X229" s="1885"/>
      <c r="Y229" s="1885"/>
      <c r="Z229" s="1885">
        <v>100</v>
      </c>
      <c r="AA229" s="1885">
        <v>100</v>
      </c>
      <c r="AB229" s="1885">
        <v>1</v>
      </c>
      <c r="AC229" s="1885"/>
      <c r="AD229" s="1885"/>
      <c r="AE229" s="1885"/>
      <c r="AF229" s="1885"/>
      <c r="AG229" s="319"/>
    </row>
    <row r="230" spans="1:33" s="279" customFormat="1" ht="27.95" customHeight="1">
      <c r="A230" s="1875" t="s">
        <v>180</v>
      </c>
      <c r="B230" s="722" t="s">
        <v>181</v>
      </c>
      <c r="C230" s="722" t="s">
        <v>593</v>
      </c>
      <c r="D230" s="722"/>
      <c r="E230" s="1972" t="s">
        <v>1829</v>
      </c>
      <c r="F230" s="1972" t="s">
        <v>721</v>
      </c>
      <c r="G230" s="1885">
        <v>237</v>
      </c>
      <c r="H230" s="1861" t="s">
        <v>205</v>
      </c>
      <c r="I230" s="1861" t="s">
        <v>562</v>
      </c>
      <c r="J230" s="1861" t="s">
        <v>563</v>
      </c>
      <c r="K230" s="1986">
        <v>51000</v>
      </c>
      <c r="L230" s="1986">
        <v>51000</v>
      </c>
      <c r="M230" s="1182">
        <v>51000</v>
      </c>
      <c r="N230" s="318">
        <f t="shared" si="4"/>
        <v>0</v>
      </c>
      <c r="O230" s="788"/>
      <c r="P230" s="788"/>
      <c r="Q230" s="788"/>
      <c r="R230" s="788"/>
      <c r="S230" s="1885"/>
      <c r="T230" s="1885">
        <v>2460</v>
      </c>
      <c r="U230" s="788"/>
      <c r="V230" s="788"/>
      <c r="W230" s="1885"/>
      <c r="X230" s="1885"/>
      <c r="Y230" s="1885"/>
      <c r="Z230" s="1885">
        <v>100</v>
      </c>
      <c r="AA230" s="1885">
        <v>100</v>
      </c>
      <c r="AB230" s="1885">
        <v>1</v>
      </c>
      <c r="AC230" s="1885"/>
      <c r="AD230" s="1885"/>
      <c r="AE230" s="1885"/>
      <c r="AF230" s="1885"/>
      <c r="AG230" s="319"/>
    </row>
    <row r="231" spans="1:33" s="279" customFormat="1" ht="27.95" customHeight="1">
      <c r="A231" s="1875" t="s">
        <v>180</v>
      </c>
      <c r="B231" s="722" t="s">
        <v>181</v>
      </c>
      <c r="C231" s="722" t="s">
        <v>593</v>
      </c>
      <c r="D231" s="722"/>
      <c r="E231" s="1972" t="s">
        <v>2229</v>
      </c>
      <c r="F231" s="1972" t="s">
        <v>721</v>
      </c>
      <c r="G231" s="1885">
        <v>289</v>
      </c>
      <c r="H231" s="1861" t="s">
        <v>205</v>
      </c>
      <c r="I231" s="1861" t="s">
        <v>562</v>
      </c>
      <c r="J231" s="1861" t="s">
        <v>563</v>
      </c>
      <c r="K231" s="1986">
        <v>45000</v>
      </c>
      <c r="L231" s="1986">
        <v>45000</v>
      </c>
      <c r="M231" s="1182">
        <v>45000</v>
      </c>
      <c r="N231" s="318">
        <f t="shared" si="4"/>
        <v>0</v>
      </c>
      <c r="O231" s="788"/>
      <c r="P231" s="788"/>
      <c r="Q231" s="788"/>
      <c r="R231" s="788"/>
      <c r="S231" s="1885"/>
      <c r="T231" s="1885">
        <v>2253</v>
      </c>
      <c r="U231" s="788"/>
      <c r="V231" s="788"/>
      <c r="W231" s="1885"/>
      <c r="X231" s="1885"/>
      <c r="Y231" s="1885"/>
      <c r="Z231" s="1885">
        <v>100</v>
      </c>
      <c r="AA231" s="1885">
        <v>100</v>
      </c>
      <c r="AB231" s="1885">
        <v>1</v>
      </c>
      <c r="AC231" s="1885"/>
      <c r="AD231" s="1885"/>
      <c r="AE231" s="1885"/>
      <c r="AF231" s="1885"/>
      <c r="AG231" s="319"/>
    </row>
    <row r="232" spans="1:33" s="279" customFormat="1" ht="27.95" customHeight="1">
      <c r="A232" s="1875" t="s">
        <v>9</v>
      </c>
      <c r="B232" s="722" t="s">
        <v>181</v>
      </c>
      <c r="C232" s="722" t="s">
        <v>593</v>
      </c>
      <c r="D232" s="722"/>
      <c r="E232" s="1972" t="s">
        <v>2230</v>
      </c>
      <c r="F232" s="1972" t="s">
        <v>2231</v>
      </c>
      <c r="G232" s="1885">
        <v>503</v>
      </c>
      <c r="H232" s="1861" t="s">
        <v>205</v>
      </c>
      <c r="I232" s="1861" t="s">
        <v>421</v>
      </c>
      <c r="J232" s="1861" t="s">
        <v>187</v>
      </c>
      <c r="K232" s="1986">
        <v>47000</v>
      </c>
      <c r="L232" s="1986">
        <v>47000</v>
      </c>
      <c r="M232" s="1182">
        <v>47000</v>
      </c>
      <c r="N232" s="318">
        <f t="shared" si="4"/>
        <v>0</v>
      </c>
      <c r="O232" s="788"/>
      <c r="P232" s="788"/>
      <c r="Q232" s="788"/>
      <c r="R232" s="788">
        <v>2</v>
      </c>
      <c r="S232" s="1885"/>
      <c r="T232" s="1885"/>
      <c r="U232" s="788"/>
      <c r="V232" s="788"/>
      <c r="W232" s="1885"/>
      <c r="X232" s="1885"/>
      <c r="Y232" s="1885"/>
      <c r="Z232" s="1885">
        <v>100</v>
      </c>
      <c r="AA232" s="1885">
        <v>100</v>
      </c>
      <c r="AB232" s="1885">
        <v>1</v>
      </c>
      <c r="AC232" s="1885"/>
      <c r="AD232" s="1885"/>
      <c r="AE232" s="1885"/>
      <c r="AF232" s="1885"/>
      <c r="AG232" s="319"/>
    </row>
    <row r="233" spans="1:33" s="279" customFormat="1" ht="27.95" customHeight="1">
      <c r="A233" s="1875" t="s">
        <v>9</v>
      </c>
      <c r="B233" s="722" t="s">
        <v>181</v>
      </c>
      <c r="C233" s="722" t="s">
        <v>593</v>
      </c>
      <c r="D233" s="722"/>
      <c r="E233" s="1972" t="s">
        <v>2232</v>
      </c>
      <c r="F233" s="1972" t="s">
        <v>2232</v>
      </c>
      <c r="G233" s="1885">
        <v>249</v>
      </c>
      <c r="H233" s="1861" t="s">
        <v>725</v>
      </c>
      <c r="I233" s="1861" t="s">
        <v>1944</v>
      </c>
      <c r="J233" s="1861" t="s">
        <v>187</v>
      </c>
      <c r="K233" s="1986">
        <v>10000</v>
      </c>
      <c r="L233" s="1986">
        <v>10000</v>
      </c>
      <c r="M233" s="1182">
        <v>10000</v>
      </c>
      <c r="N233" s="318">
        <f t="shared" si="4"/>
        <v>0</v>
      </c>
      <c r="O233" s="788"/>
      <c r="P233" s="788"/>
      <c r="Q233" s="788"/>
      <c r="R233" s="788">
        <v>1</v>
      </c>
      <c r="S233" s="1885"/>
      <c r="T233" s="1885"/>
      <c r="U233" s="788"/>
      <c r="V233" s="788"/>
      <c r="W233" s="1885"/>
      <c r="X233" s="1885"/>
      <c r="Y233" s="1885"/>
      <c r="Z233" s="1885">
        <v>100</v>
      </c>
      <c r="AA233" s="1885">
        <v>100</v>
      </c>
      <c r="AB233" s="1885">
        <v>1</v>
      </c>
      <c r="AC233" s="1885"/>
      <c r="AD233" s="1885"/>
      <c r="AE233" s="1885"/>
      <c r="AF233" s="1885"/>
      <c r="AG233" s="319"/>
    </row>
    <row r="234" spans="1:33" s="279" customFormat="1" ht="27.95" customHeight="1">
      <c r="A234" s="1875" t="s">
        <v>9</v>
      </c>
      <c r="B234" s="722" t="s">
        <v>181</v>
      </c>
      <c r="C234" s="722" t="s">
        <v>593</v>
      </c>
      <c r="D234" s="722"/>
      <c r="E234" s="1972" t="s">
        <v>1601</v>
      </c>
      <c r="F234" s="1972" t="s">
        <v>721</v>
      </c>
      <c r="G234" s="1885">
        <v>183</v>
      </c>
      <c r="H234" s="1861" t="s">
        <v>205</v>
      </c>
      <c r="I234" s="1861" t="s">
        <v>421</v>
      </c>
      <c r="J234" s="1861" t="s">
        <v>187</v>
      </c>
      <c r="K234" s="1986">
        <v>65000</v>
      </c>
      <c r="L234" s="1986">
        <v>65000</v>
      </c>
      <c r="M234" s="1182">
        <v>65000</v>
      </c>
      <c r="N234" s="318">
        <f t="shared" si="4"/>
        <v>0</v>
      </c>
      <c r="O234" s="788"/>
      <c r="P234" s="788"/>
      <c r="Q234" s="788"/>
      <c r="R234" s="788">
        <v>4</v>
      </c>
      <c r="S234" s="1885"/>
      <c r="T234" s="1885"/>
      <c r="U234" s="788"/>
      <c r="V234" s="788"/>
      <c r="W234" s="1885"/>
      <c r="X234" s="1885"/>
      <c r="Y234" s="1885"/>
      <c r="Z234" s="1885">
        <v>100</v>
      </c>
      <c r="AA234" s="1885">
        <v>100</v>
      </c>
      <c r="AB234" s="1885">
        <v>1</v>
      </c>
      <c r="AC234" s="1885"/>
      <c r="AD234" s="1885"/>
      <c r="AE234" s="1885"/>
      <c r="AF234" s="1885"/>
      <c r="AG234" s="319"/>
    </row>
    <row r="235" spans="1:33" s="279" customFormat="1" ht="27.95" customHeight="1">
      <c r="A235" s="1875" t="s">
        <v>9</v>
      </c>
      <c r="B235" s="722" t="s">
        <v>181</v>
      </c>
      <c r="C235" s="722" t="s">
        <v>593</v>
      </c>
      <c r="D235" s="722"/>
      <c r="E235" s="1972" t="s">
        <v>2233</v>
      </c>
      <c r="F235" s="1972" t="s">
        <v>2233</v>
      </c>
      <c r="G235" s="1885">
        <v>250</v>
      </c>
      <c r="H235" s="1861" t="s">
        <v>725</v>
      </c>
      <c r="I235" s="1861" t="s">
        <v>1944</v>
      </c>
      <c r="J235" s="1861" t="s">
        <v>187</v>
      </c>
      <c r="K235" s="1986">
        <v>16500</v>
      </c>
      <c r="L235" s="1986">
        <v>16500</v>
      </c>
      <c r="M235" s="1182">
        <v>16500</v>
      </c>
      <c r="N235" s="318">
        <f t="shared" si="4"/>
        <v>0</v>
      </c>
      <c r="O235" s="788"/>
      <c r="P235" s="788"/>
      <c r="Q235" s="788"/>
      <c r="R235" s="788">
        <v>4</v>
      </c>
      <c r="S235" s="1885"/>
      <c r="T235" s="1885"/>
      <c r="U235" s="788"/>
      <c r="V235" s="788"/>
      <c r="W235" s="1885"/>
      <c r="X235" s="1885"/>
      <c r="Y235" s="1885"/>
      <c r="Z235" s="1885">
        <v>100</v>
      </c>
      <c r="AA235" s="1885">
        <v>100</v>
      </c>
      <c r="AB235" s="1885">
        <v>1</v>
      </c>
      <c r="AC235" s="1885"/>
      <c r="AD235" s="1885"/>
      <c r="AE235" s="1885"/>
      <c r="AF235" s="1885"/>
      <c r="AG235" s="319"/>
    </row>
    <row r="236" spans="1:33" s="279" customFormat="1" ht="27.95" customHeight="1">
      <c r="A236" s="1875" t="s">
        <v>9</v>
      </c>
      <c r="B236" s="722" t="s">
        <v>181</v>
      </c>
      <c r="C236" s="722" t="s">
        <v>593</v>
      </c>
      <c r="D236" s="722"/>
      <c r="E236" s="1972" t="s">
        <v>1904</v>
      </c>
      <c r="F236" s="1972" t="s">
        <v>2234</v>
      </c>
      <c r="G236" s="1885">
        <v>61</v>
      </c>
      <c r="H236" s="1861" t="s">
        <v>725</v>
      </c>
      <c r="I236" s="1861" t="s">
        <v>1944</v>
      </c>
      <c r="J236" s="1861" t="s">
        <v>187</v>
      </c>
      <c r="K236" s="1986">
        <v>13500</v>
      </c>
      <c r="L236" s="1986">
        <v>13500</v>
      </c>
      <c r="M236" s="1182">
        <v>13500</v>
      </c>
      <c r="N236" s="318">
        <f t="shared" si="4"/>
        <v>0</v>
      </c>
      <c r="O236" s="788"/>
      <c r="P236" s="788"/>
      <c r="Q236" s="788"/>
      <c r="R236" s="788">
        <v>2</v>
      </c>
      <c r="S236" s="1885"/>
      <c r="T236" s="1885"/>
      <c r="U236" s="788"/>
      <c r="V236" s="788"/>
      <c r="W236" s="1885"/>
      <c r="X236" s="1885"/>
      <c r="Y236" s="1885"/>
      <c r="Z236" s="1885">
        <v>100</v>
      </c>
      <c r="AA236" s="1885">
        <v>100</v>
      </c>
      <c r="AB236" s="1885">
        <v>1</v>
      </c>
      <c r="AC236" s="1885"/>
      <c r="AD236" s="1885"/>
      <c r="AE236" s="1885"/>
      <c r="AF236" s="1885"/>
      <c r="AG236" s="319"/>
    </row>
    <row r="237" spans="1:33" s="279" customFormat="1" ht="27.95" customHeight="1">
      <c r="A237" s="1875" t="s">
        <v>9</v>
      </c>
      <c r="B237" s="722" t="s">
        <v>181</v>
      </c>
      <c r="C237" s="722" t="s">
        <v>593</v>
      </c>
      <c r="D237" s="722"/>
      <c r="E237" s="1972" t="s">
        <v>2235</v>
      </c>
      <c r="F237" s="1972" t="s">
        <v>2235</v>
      </c>
      <c r="G237" s="1885">
        <v>413</v>
      </c>
      <c r="H237" s="1861" t="s">
        <v>725</v>
      </c>
      <c r="I237" s="1861" t="s">
        <v>1944</v>
      </c>
      <c r="J237" s="1861" t="s">
        <v>187</v>
      </c>
      <c r="K237" s="1986">
        <v>8950</v>
      </c>
      <c r="L237" s="1986">
        <v>8950</v>
      </c>
      <c r="M237" s="1182">
        <v>8950</v>
      </c>
      <c r="N237" s="318">
        <f t="shared" si="4"/>
        <v>0</v>
      </c>
      <c r="O237" s="788"/>
      <c r="P237" s="788"/>
      <c r="Q237" s="788"/>
      <c r="R237" s="788">
        <v>1</v>
      </c>
      <c r="S237" s="1885"/>
      <c r="T237" s="1885"/>
      <c r="U237" s="788"/>
      <c r="V237" s="788"/>
      <c r="W237" s="1885"/>
      <c r="X237" s="1885"/>
      <c r="Y237" s="1885"/>
      <c r="Z237" s="1885">
        <v>100</v>
      </c>
      <c r="AA237" s="1885">
        <v>100</v>
      </c>
      <c r="AB237" s="1885">
        <v>1</v>
      </c>
      <c r="AC237" s="1885"/>
      <c r="AD237" s="1885"/>
      <c r="AE237" s="1885"/>
      <c r="AF237" s="1885"/>
      <c r="AG237" s="319"/>
    </row>
    <row r="238" spans="1:33" s="279" customFormat="1" ht="27.95" customHeight="1">
      <c r="A238" s="1875" t="s">
        <v>9</v>
      </c>
      <c r="B238" s="722" t="s">
        <v>181</v>
      </c>
      <c r="C238" s="722" t="s">
        <v>593</v>
      </c>
      <c r="D238" s="722"/>
      <c r="E238" s="1972" t="s">
        <v>1305</v>
      </c>
      <c r="F238" s="1972" t="s">
        <v>1305</v>
      </c>
      <c r="G238" s="1885">
        <v>86</v>
      </c>
      <c r="H238" s="1861" t="s">
        <v>725</v>
      </c>
      <c r="I238" s="1861" t="s">
        <v>1944</v>
      </c>
      <c r="J238" s="1861" t="s">
        <v>187</v>
      </c>
      <c r="K238" s="1986">
        <v>16500</v>
      </c>
      <c r="L238" s="1986">
        <v>16500</v>
      </c>
      <c r="M238" s="1182">
        <v>16500</v>
      </c>
      <c r="N238" s="318">
        <f t="shared" si="4"/>
        <v>0</v>
      </c>
      <c r="O238" s="788"/>
      <c r="P238" s="788"/>
      <c r="Q238" s="788"/>
      <c r="R238" s="788">
        <v>2</v>
      </c>
      <c r="S238" s="1885"/>
      <c r="T238" s="1885"/>
      <c r="U238" s="788"/>
      <c r="V238" s="788"/>
      <c r="W238" s="1885"/>
      <c r="X238" s="1885"/>
      <c r="Y238" s="1885"/>
      <c r="Z238" s="1885">
        <v>100</v>
      </c>
      <c r="AA238" s="1885">
        <v>100</v>
      </c>
      <c r="AB238" s="1885">
        <v>1</v>
      </c>
      <c r="AC238" s="1885"/>
      <c r="AD238" s="1885"/>
      <c r="AE238" s="1885"/>
      <c r="AF238" s="1885"/>
      <c r="AG238" s="319"/>
    </row>
    <row r="239" spans="1:33" s="279" customFormat="1" ht="27.95" customHeight="1">
      <c r="A239" s="1875" t="s">
        <v>180</v>
      </c>
      <c r="B239" s="1276" t="s">
        <v>181</v>
      </c>
      <c r="C239" s="1276" t="s">
        <v>642</v>
      </c>
      <c r="D239" s="1276"/>
      <c r="E239" s="1231" t="s">
        <v>2236</v>
      </c>
      <c r="F239" s="1231" t="s">
        <v>2236</v>
      </c>
      <c r="G239" s="1273">
        <v>415</v>
      </c>
      <c r="H239" s="1204" t="s">
        <v>725</v>
      </c>
      <c r="I239" s="1269" t="s">
        <v>1041</v>
      </c>
      <c r="J239" s="1269" t="s">
        <v>187</v>
      </c>
      <c r="K239" s="1272">
        <v>35000</v>
      </c>
      <c r="L239" s="1270">
        <v>35000</v>
      </c>
      <c r="M239" s="1283">
        <v>35000</v>
      </c>
      <c r="N239" s="1275">
        <f t="shared" si="4"/>
        <v>0</v>
      </c>
      <c r="O239" s="1233"/>
      <c r="P239" s="1233"/>
      <c r="Q239" s="1233"/>
      <c r="R239" s="1233"/>
      <c r="S239" s="1273"/>
      <c r="T239" s="1273"/>
      <c r="U239" s="1233"/>
      <c r="V239" s="1233"/>
      <c r="W239" s="1273"/>
      <c r="X239" s="1273">
        <v>1</v>
      </c>
      <c r="Y239" s="1273"/>
      <c r="Z239" s="1273">
        <v>100</v>
      </c>
      <c r="AA239" s="1273">
        <v>100</v>
      </c>
      <c r="AB239" s="1273">
        <v>1</v>
      </c>
      <c r="AC239" s="1273"/>
      <c r="AD239" s="1273"/>
      <c r="AE239" s="1273"/>
      <c r="AF239" s="1273"/>
      <c r="AG239" s="1927"/>
    </row>
    <row r="240" spans="1:33" s="279" customFormat="1" ht="27.95" customHeight="1">
      <c r="A240" s="1875" t="s">
        <v>180</v>
      </c>
      <c r="B240" s="1276" t="s">
        <v>181</v>
      </c>
      <c r="C240" s="1276" t="s">
        <v>642</v>
      </c>
      <c r="D240" s="1276"/>
      <c r="E240" s="1231" t="s">
        <v>474</v>
      </c>
      <c r="F240" s="1231" t="s">
        <v>474</v>
      </c>
      <c r="G240" s="992"/>
      <c r="H240" s="1269" t="s">
        <v>725</v>
      </c>
      <c r="I240" s="1269" t="s">
        <v>551</v>
      </c>
      <c r="J240" s="1269" t="s">
        <v>187</v>
      </c>
      <c r="K240" s="1272">
        <v>68600</v>
      </c>
      <c r="L240" s="1270">
        <v>68600</v>
      </c>
      <c r="M240" s="1283">
        <v>68600</v>
      </c>
      <c r="N240" s="1275">
        <f t="shared" si="4"/>
        <v>0</v>
      </c>
      <c r="O240" s="1233"/>
      <c r="P240" s="1233"/>
      <c r="Q240" s="1233"/>
      <c r="R240" s="1233"/>
      <c r="S240" s="1273"/>
      <c r="T240" s="1273"/>
      <c r="U240" s="1233"/>
      <c r="V240" s="1233"/>
      <c r="W240" s="1273"/>
      <c r="X240" s="1273"/>
      <c r="Y240" s="1273"/>
      <c r="Z240" s="1273">
        <v>100</v>
      </c>
      <c r="AA240" s="1273">
        <v>100</v>
      </c>
      <c r="AB240" s="1273">
        <v>1</v>
      </c>
      <c r="AC240" s="1273"/>
      <c r="AD240" s="1273"/>
      <c r="AE240" s="1273"/>
      <c r="AF240" s="1273"/>
      <c r="AG240" s="1927" t="s">
        <v>2237</v>
      </c>
    </row>
    <row r="241" spans="1:33" s="279" customFormat="1" ht="27.95" customHeight="1">
      <c r="A241" s="1875" t="s">
        <v>180</v>
      </c>
      <c r="B241" s="1276" t="s">
        <v>181</v>
      </c>
      <c r="C241" s="1276" t="s">
        <v>642</v>
      </c>
      <c r="D241" s="1276"/>
      <c r="E241" s="1231" t="s">
        <v>2238</v>
      </c>
      <c r="F241" s="1231" t="s">
        <v>2239</v>
      </c>
      <c r="G241" s="1273">
        <v>270</v>
      </c>
      <c r="H241" s="1269" t="s">
        <v>725</v>
      </c>
      <c r="I241" s="1269" t="s">
        <v>1041</v>
      </c>
      <c r="J241" s="1269" t="s">
        <v>187</v>
      </c>
      <c r="K241" s="1272">
        <v>75000</v>
      </c>
      <c r="L241" s="1270">
        <v>75000</v>
      </c>
      <c r="M241" s="1283">
        <v>75000</v>
      </c>
      <c r="N241" s="1275">
        <f t="shared" si="4"/>
        <v>0</v>
      </c>
      <c r="O241" s="1233"/>
      <c r="P241" s="1233"/>
      <c r="Q241" s="1233"/>
      <c r="R241" s="1233"/>
      <c r="S241" s="1273"/>
      <c r="T241" s="1273"/>
      <c r="U241" s="1233"/>
      <c r="V241" s="1233"/>
      <c r="W241" s="1273"/>
      <c r="X241" s="1273">
        <v>1</v>
      </c>
      <c r="Y241" s="1273"/>
      <c r="Z241" s="1273">
        <v>100</v>
      </c>
      <c r="AA241" s="1273">
        <v>100</v>
      </c>
      <c r="AB241" s="1273">
        <v>1</v>
      </c>
      <c r="AC241" s="1273"/>
      <c r="AD241" s="1273"/>
      <c r="AE241" s="1273"/>
      <c r="AF241" s="1273"/>
      <c r="AG241" s="1927"/>
    </row>
    <row r="242" spans="1:33" s="279" customFormat="1" ht="27.95" customHeight="1">
      <c r="A242" s="1875" t="s">
        <v>9</v>
      </c>
      <c r="B242" s="1276" t="s">
        <v>181</v>
      </c>
      <c r="C242" s="1276" t="s">
        <v>642</v>
      </c>
      <c r="D242" s="1276"/>
      <c r="E242" s="1231" t="s">
        <v>474</v>
      </c>
      <c r="F242" s="1231" t="s">
        <v>474</v>
      </c>
      <c r="G242" s="992"/>
      <c r="H242" s="1269" t="s">
        <v>725</v>
      </c>
      <c r="I242" s="1204" t="s">
        <v>1948</v>
      </c>
      <c r="J242" s="1269" t="s">
        <v>187</v>
      </c>
      <c r="K242" s="1272">
        <v>10000</v>
      </c>
      <c r="L242" s="1270">
        <v>10000</v>
      </c>
      <c r="M242" s="1283">
        <v>10000</v>
      </c>
      <c r="N242" s="1275">
        <f t="shared" si="4"/>
        <v>0</v>
      </c>
      <c r="O242" s="1233"/>
      <c r="P242" s="1233"/>
      <c r="Q242" s="1233"/>
      <c r="R242" s="1233"/>
      <c r="S242" s="1273"/>
      <c r="T242" s="1273"/>
      <c r="U242" s="1233"/>
      <c r="V242" s="1233"/>
      <c r="W242" s="1273"/>
      <c r="X242" s="1273"/>
      <c r="Y242" s="1273"/>
      <c r="Z242" s="1273">
        <v>100</v>
      </c>
      <c r="AA242" s="1273">
        <v>100</v>
      </c>
      <c r="AB242" s="1273">
        <v>1</v>
      </c>
      <c r="AC242" s="1273"/>
      <c r="AD242" s="1273"/>
      <c r="AE242" s="1273"/>
      <c r="AF242" s="1273"/>
      <c r="AG242" s="1927" t="s">
        <v>2240</v>
      </c>
    </row>
    <row r="243" spans="1:33" s="279" customFormat="1" ht="27.95" customHeight="1">
      <c r="A243" s="1875" t="s">
        <v>9</v>
      </c>
      <c r="B243" s="1276" t="s">
        <v>181</v>
      </c>
      <c r="C243" s="1276" t="s">
        <v>642</v>
      </c>
      <c r="D243" s="1276"/>
      <c r="E243" s="1231" t="s">
        <v>2241</v>
      </c>
      <c r="F243" s="1231" t="s">
        <v>2241</v>
      </c>
      <c r="G243" s="1273">
        <v>170</v>
      </c>
      <c r="H243" s="1269" t="s">
        <v>205</v>
      </c>
      <c r="I243" s="1269" t="s">
        <v>154</v>
      </c>
      <c r="J243" s="1269" t="s">
        <v>187</v>
      </c>
      <c r="K243" s="1272">
        <v>9210</v>
      </c>
      <c r="L243" s="1270">
        <v>9210</v>
      </c>
      <c r="M243" s="1283">
        <v>9210</v>
      </c>
      <c r="N243" s="1275">
        <f t="shared" si="4"/>
        <v>0</v>
      </c>
      <c r="O243" s="1233"/>
      <c r="P243" s="1233"/>
      <c r="Q243" s="1233"/>
      <c r="R243" s="1233">
        <v>0.6</v>
      </c>
      <c r="S243" s="1273"/>
      <c r="T243" s="1273"/>
      <c r="U243" s="1233"/>
      <c r="V243" s="1233"/>
      <c r="W243" s="1273"/>
      <c r="X243" s="1273"/>
      <c r="Y243" s="1273"/>
      <c r="Z243" s="1273">
        <v>100</v>
      </c>
      <c r="AA243" s="1273">
        <v>100</v>
      </c>
      <c r="AB243" s="1273">
        <v>1</v>
      </c>
      <c r="AC243" s="1273"/>
      <c r="AD243" s="1273"/>
      <c r="AE243" s="1273"/>
      <c r="AF243" s="1273"/>
      <c r="AG243" s="1927"/>
    </row>
    <row r="244" spans="1:33" s="159" customFormat="1" ht="27.95" customHeight="1" thickBot="1">
      <c r="A244" s="1782" t="s">
        <v>180</v>
      </c>
      <c r="B244" s="1278" t="s">
        <v>181</v>
      </c>
      <c r="C244" s="1278" t="s">
        <v>642</v>
      </c>
      <c r="D244" s="1278"/>
      <c r="E244" s="1232" t="s">
        <v>2236</v>
      </c>
      <c r="F244" s="1232" t="s">
        <v>2242</v>
      </c>
      <c r="G244" s="1277">
        <v>415</v>
      </c>
      <c r="H244" s="1280" t="s">
        <v>205</v>
      </c>
      <c r="I244" s="1277" t="s">
        <v>562</v>
      </c>
      <c r="J244" s="1280" t="s">
        <v>187</v>
      </c>
      <c r="K244" s="1229">
        <v>15090</v>
      </c>
      <c r="L244" s="965">
        <v>15090</v>
      </c>
      <c r="M244" s="1105">
        <v>15090</v>
      </c>
      <c r="N244" s="1106">
        <f t="shared" si="4"/>
        <v>0</v>
      </c>
      <c r="O244" s="966"/>
      <c r="P244" s="966"/>
      <c r="Q244" s="966"/>
      <c r="R244" s="966"/>
      <c r="S244" s="1277"/>
      <c r="T244" s="967">
        <v>1000</v>
      </c>
      <c r="U244" s="966"/>
      <c r="V244" s="966"/>
      <c r="W244" s="1277"/>
      <c r="X244" s="1277"/>
      <c r="Y244" s="1277"/>
      <c r="Z244" s="1277">
        <v>100</v>
      </c>
      <c r="AA244" s="1277">
        <v>100</v>
      </c>
      <c r="AB244" s="1277">
        <v>1</v>
      </c>
      <c r="AC244" s="1277"/>
      <c r="AD244" s="1277"/>
      <c r="AE244" s="1277"/>
      <c r="AF244" s="1277"/>
      <c r="AG244" s="968"/>
    </row>
    <row r="245" spans="1:33" ht="26.25" customHeight="1" thickBot="1">
      <c r="A245" s="2741" t="s">
        <v>10</v>
      </c>
      <c r="B245" s="2742"/>
      <c r="C245" s="2742"/>
      <c r="D245" s="2742"/>
      <c r="E245" s="2742"/>
      <c r="F245" s="2742"/>
      <c r="G245" s="924">
        <f>SUM(G6:G244)</f>
        <v>30735</v>
      </c>
      <c r="H245" s="1975"/>
      <c r="I245" s="1045"/>
      <c r="J245" s="925"/>
      <c r="K245" s="943">
        <f>SUM(K6:K244)</f>
        <v>10005625.33</v>
      </c>
      <c r="L245" s="943">
        <f>SUM(L6:L244)</f>
        <v>10002625.33</v>
      </c>
      <c r="M245" s="1108">
        <f>SUM(M6:M244)</f>
        <v>9952625.3300000001</v>
      </c>
      <c r="N245" s="1107">
        <f t="shared" si="4"/>
        <v>53000</v>
      </c>
      <c r="O245" s="944">
        <f t="shared" ref="O245:Y245" si="5">SUM(O6:O244)</f>
        <v>5</v>
      </c>
      <c r="P245" s="944">
        <f t="shared" si="5"/>
        <v>5.5</v>
      </c>
      <c r="Q245" s="944">
        <f t="shared" si="5"/>
        <v>25.9</v>
      </c>
      <c r="R245" s="944">
        <f t="shared" si="5"/>
        <v>387.50000000000006</v>
      </c>
      <c r="S245" s="945">
        <f t="shared" si="5"/>
        <v>2075</v>
      </c>
      <c r="T245" s="945">
        <f t="shared" si="5"/>
        <v>19772</v>
      </c>
      <c r="U245" s="944">
        <f t="shared" si="5"/>
        <v>55.300000000000004</v>
      </c>
      <c r="V245" s="944">
        <f t="shared" si="5"/>
        <v>56.15</v>
      </c>
      <c r="W245" s="945">
        <f t="shared" si="5"/>
        <v>238.9</v>
      </c>
      <c r="X245" s="945">
        <f t="shared" si="5"/>
        <v>28</v>
      </c>
      <c r="Y245" s="945">
        <f t="shared" si="5"/>
        <v>2</v>
      </c>
      <c r="Z245" s="945">
        <v>99</v>
      </c>
      <c r="AA245" s="945">
        <v>99</v>
      </c>
      <c r="AB245" s="945">
        <f>SUM(AB6:AB244)</f>
        <v>237</v>
      </c>
      <c r="AC245" s="945"/>
      <c r="AD245" s="945"/>
      <c r="AE245" s="945"/>
      <c r="AF245" s="945">
        <f>SUM(AF6:AF244)</f>
        <v>2</v>
      </c>
      <c r="AG245" s="946"/>
    </row>
    <row r="249" spans="1:33">
      <c r="L249" s="77"/>
    </row>
    <row r="427" spans="12:13" ht="9.75" customHeight="1"/>
    <row r="429" spans="12:13">
      <c r="L429" s="77"/>
      <c r="M429" s="77"/>
    </row>
    <row r="430" spans="12:13">
      <c r="M430" s="77"/>
    </row>
    <row r="432" spans="12:13">
      <c r="L432" s="77"/>
    </row>
    <row r="433" spans="12:12">
      <c r="L433" s="77"/>
    </row>
    <row r="434" spans="12:12">
      <c r="L434" s="77"/>
    </row>
  </sheetData>
  <autoFilter ref="A5:AG245"/>
  <mergeCells count="16">
    <mergeCell ref="A245:F245"/>
    <mergeCell ref="I2:Q2"/>
    <mergeCell ref="A1:AG1"/>
    <mergeCell ref="F2:H2"/>
    <mergeCell ref="A3:A4"/>
    <mergeCell ref="B3:B4"/>
    <mergeCell ref="C3:C4"/>
    <mergeCell ref="D3:D4"/>
    <mergeCell ref="E3:F3"/>
    <mergeCell ref="G3:G4"/>
    <mergeCell ref="H3:H4"/>
    <mergeCell ref="AB3:AG3"/>
    <mergeCell ref="I3:I4"/>
    <mergeCell ref="J3:J4"/>
    <mergeCell ref="X3:Y3"/>
    <mergeCell ref="Z3:AA3"/>
  </mergeCells>
  <phoneticPr fontId="0" type="noConversion"/>
  <conditionalFormatting sqref="I15">
    <cfRule type="colorScale" priority="6">
      <colorScale>
        <cfvo type="min"/>
        <cfvo type="percentile" val="50"/>
        <cfvo type="max"/>
        <color rgb="FFF8696B"/>
        <color rgb="FFFFEB84"/>
        <color rgb="FF63BE7B"/>
      </colorScale>
    </cfRule>
  </conditionalFormatting>
  <conditionalFormatting sqref="I16">
    <cfRule type="colorScale" priority="5">
      <colorScale>
        <cfvo type="min"/>
        <cfvo type="percentile" val="50"/>
        <cfvo type="max"/>
        <color rgb="FF5A8AC6"/>
        <color rgb="FFFCFCFF"/>
        <color rgb="FFF8696B"/>
      </colorScale>
    </cfRule>
  </conditionalFormatting>
  <conditionalFormatting sqref="I15">
    <cfRule type="colorScale" priority="4">
      <colorScale>
        <cfvo type="min"/>
        <cfvo type="percentile" val="50"/>
        <cfvo type="max"/>
        <color rgb="FFF8696B"/>
        <color rgb="FFFFEB84"/>
        <color rgb="FF63BE7B"/>
      </colorScale>
    </cfRule>
  </conditionalFormatting>
  <conditionalFormatting sqref="I16">
    <cfRule type="colorScale" priority="3">
      <colorScale>
        <cfvo type="min"/>
        <cfvo type="percentile" val="50"/>
        <cfvo type="max"/>
        <color rgb="FF5A8AC6"/>
        <color rgb="FFFCFCFF"/>
        <color rgb="FFF8696B"/>
      </colorScale>
    </cfRule>
  </conditionalFormatting>
  <conditionalFormatting sqref="I15">
    <cfRule type="colorScale" priority="2">
      <colorScale>
        <cfvo type="min"/>
        <cfvo type="percentile" val="50"/>
        <cfvo type="max"/>
        <color rgb="FFF8696B"/>
        <color rgb="FFFFEB84"/>
        <color rgb="FF63BE7B"/>
      </colorScale>
    </cfRule>
  </conditionalFormatting>
  <conditionalFormatting sqref="I16">
    <cfRule type="colorScale" priority="1">
      <colorScale>
        <cfvo type="min"/>
        <cfvo type="percentile" val="50"/>
        <cfvo type="max"/>
        <color rgb="FF5A8AC6"/>
        <color rgb="FFFCFCFF"/>
        <color rgb="FFF8696B"/>
      </colorScale>
    </cfRule>
  </conditionalFormatting>
  <dataValidations count="19">
    <dataValidation type="list" allowBlank="1" showInputMessage="1" showErrorMessage="1" errorTitle="YANLIŞ DEĞER" error="LÜTFEN TANIMLANAN BİR PARAMETRE GİRİN!!!!!!!!!!!!!!_x000a_(YENİ, STND. GEL. YADA ONARIM SEÇENEKLERİNDEN BİRİSİ" sqref="H132:H133 H135:H141">
      <formula1>$AZ$5:$AZ$141</formula1>
    </dataValidation>
    <dataValidation type="list" allowBlank="1" showInputMessage="1" showErrorMessage="1" sqref="J130:J139 J141">
      <formula1>$BB$5:$BB$141</formula1>
    </dataValidation>
    <dataValidation type="list" allowBlank="1" showInputMessage="1" showErrorMessage="1" sqref="I135 I138:I139">
      <formula1>$BA$5:$BA$141</formula1>
    </dataValidation>
    <dataValidation type="list" allowBlank="1" showInputMessage="1" showErrorMessage="1" sqref="J25:J33">
      <formula1>$BB$5:$BB$8</formula1>
    </dataValidation>
    <dataValidation type="decimal" allowBlank="1" showInputMessage="1" showErrorMessage="1" errorTitle="DİKKATT" error="GİRDİĞİNİZ UZUNLUĞUN Km CİNSİNDEN  VE BİR SAYI OLDUĞUNU UNUTMAYIN LÜTFEN VERİNİZİ KONTROL EDİN_x000a_KÖYDES" sqref="O3:Q5 S2:T2 U2:V5 W2 R2:R5 S4:T5">
      <formula1>0</formula1>
      <formula2>2000</formula2>
    </dataValidation>
    <dataValidation allowBlank="1" showInputMessage="1" showErrorMessage="1" errorTitle="DİKKATT" error="GİRDİĞİNİZ UZUNLUĞUN Km CİNSİNDEN  VE BİR SAYI OLDUĞUNU UNUTMAYIN LÜTFEN VERİNİZİ KONTROL EDİN_x000a_KÖYDES" sqref="W3:W5"/>
    <dataValidation type="list" allowBlank="1" showInputMessage="1" showErrorMessage="1" errorTitle="YANLIŞ DEĞER" error="LÜTFEN TANIMLANAN BİR PARAMETRE GİRİN!!!!!!!!!!!!!!_x000a_(YENİ, STND. GEL. YADA ONARIM SEÇENEKLERİNDEN BİRİSİ" sqref="H3:H5">
      <formula1>#REF!</formula1>
    </dataValidation>
    <dataValidation type="list" allowBlank="1" showInputMessage="1" showErrorMessage="1" errorTitle="LÜTFEN DİKKAT!!!!" error="ŞU 3 DEĞERDEN BİRİSİNİ GİRMELİSİNİZ  &quot;Y&quot; &quot;D.E&quot; , &quot;EK&quot; " sqref="A2:A5">
      <formula1>#REF!</formula1>
    </dataValidation>
    <dataValidation allowBlank="1" showInputMessage="1" showErrorMessage="1" errorTitle="LÜTFEN DİKKAT!!!!" error="ŞU 3 DEĞERDEN BİRİSİNİ GİRMELİSİNİZ  &quot;Y&quot; &quot;D.E&quot; , &quot;EK&quot; " sqref="A1"/>
    <dataValidation allowBlank="1" showInputMessage="1" showErrorMessage="1" errorTitle="HATA !!!!!!!!!!!!!!" error="LÜTFEN İŞİN NİTELİĞİNİ YANDA AÇILAN OKLA SEÇİN !!!!!!!!!!!!!!!_x000a_KÖYDES" sqref="I3:I5 J3"/>
    <dataValidation type="list" allowBlank="1" showInputMessage="1" showErrorMessage="1" sqref="I6">
      <formula1>$BA$5:$BA$6</formula1>
    </dataValidation>
    <dataValidation type="list" allowBlank="1" showInputMessage="1" showErrorMessage="1" errorTitle="YANLIŞ DEĞER" error="LÜTFEN TANIMLANAN BİR PARAMETRE GİRİN!!!!!!!!!!!!!!_x000a_(YENİ, STND. GEL. YADA ONARIM SEÇENEKLERİNDEN BİRİSİ" sqref="H6">
      <formula1>$AZ$5:$AZ$6</formula1>
    </dataValidation>
    <dataValidation type="list" allowBlank="1" showInputMessage="1" showErrorMessage="1" sqref="J6">
      <formula1>$BB$5:$BB$6</formula1>
    </dataValidation>
    <dataValidation type="list" allowBlank="1" showInputMessage="1" showErrorMessage="1" sqref="J7:J12">
      <formula1>$BB$5:$BB$129</formula1>
    </dataValidation>
    <dataValidation type="list" allowBlank="1" showInputMessage="1" showErrorMessage="1" sqref="I8:I10 I109 I72:I73 I79:I80 I124:I125 I132:I133 I155:I157 I159 I182 I187:I194 I239 I241">
      <formula1>$BA$5:$BA$129</formula1>
    </dataValidation>
    <dataValidation type="list" allowBlank="1" showInputMessage="1" showErrorMessage="1" errorTitle="YANLIŞ DEĞER" error="LÜTFEN TANIMLANAN BİR PARAMETRE GİRİN!!!!!!!!!!!!!!_x000a_(YENİ, STND. GEL. YADA ONARIM SEÇENEKLERİNDEN BİRİSİ" sqref="H7:H12">
      <formula1>$AZ$5:$AZ$129</formula1>
    </dataValidation>
    <dataValidation type="list" allowBlank="1" showInputMessage="1" showErrorMessage="1" errorTitle="YANLIŞ DEĞER" error="LÜTFEN TANIMLANAN BİR PARAMETRE GİRİN!!!!!!!!!!!!!!_x000a_(YENİ, STND. GEL. YADA ONARIM SEÇENEKLERİNDEN BİRİSİ" sqref="H13:H24">
      <formula1>$AZ$5:$AZ$17</formula1>
    </dataValidation>
    <dataValidation type="list" allowBlank="1" showInputMessage="1" showErrorMessage="1" sqref="J13:J24">
      <formula1>$BB$5:$BB$17</formula1>
    </dataValidation>
    <dataValidation type="list" allowBlank="1" showInputMessage="1" showErrorMessage="1" sqref="I13:I22">
      <formula1>$BA$5:$BA$17</formula1>
    </dataValidation>
  </dataValidations>
  <printOptions horizontalCentered="1"/>
  <pageMargins left="0" right="0" top="0.59055118110236227" bottom="0.39370078740157483" header="0" footer="0"/>
  <pageSetup paperSize="9" scale="38" orientation="landscape" blackAndWhite="1" r:id="rId1"/>
  <headerFooter alignWithMargins="0">
    <oddFooter>Sayfa &amp;P</oddFooter>
  </headerFooter>
  <ignoredErrors>
    <ignoredError sqref="K82:L8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T360"/>
  <sheetViews>
    <sheetView zoomScale="80" zoomScaleNormal="80" zoomScaleSheetLayoutView="100" workbookViewId="0">
      <selection activeCell="D26" sqref="D26"/>
    </sheetView>
  </sheetViews>
  <sheetFormatPr defaultRowHeight="0" customHeight="1" zeroHeight="1"/>
  <cols>
    <col min="1" max="1" width="4.140625" style="75" customWidth="1"/>
    <col min="2" max="2" width="14" customWidth="1"/>
    <col min="3" max="3" width="14.42578125" style="75" customWidth="1"/>
    <col min="4" max="4" width="19" style="175" customWidth="1"/>
    <col min="5" max="5" width="23.28515625" style="76" customWidth="1"/>
    <col min="6" max="6" width="8.42578125" style="75" customWidth="1"/>
    <col min="7" max="7" width="20.28515625" style="75" customWidth="1"/>
    <col min="8" max="8" width="22.140625" style="75" customWidth="1"/>
    <col min="9" max="10" width="15" style="77" customWidth="1"/>
    <col min="11" max="11" width="15" style="317" customWidth="1"/>
    <col min="12" max="12" width="15" style="308" customWidth="1"/>
    <col min="13" max="14" width="5.7109375" style="75" customWidth="1"/>
    <col min="15" max="15" width="6" customWidth="1"/>
    <col min="16" max="16" width="6.28515625" customWidth="1"/>
    <col min="17" max="17" width="5.7109375" customWidth="1"/>
    <col min="18" max="18" width="5.5703125" customWidth="1"/>
    <col min="19" max="19" width="6" customWidth="1"/>
    <col min="20" max="20" width="19.28515625" customWidth="1"/>
  </cols>
  <sheetData>
    <row r="1" spans="1:20" ht="18">
      <c r="A1" s="2295" t="s">
        <v>2243</v>
      </c>
      <c r="B1" s="2295"/>
      <c r="C1" s="2295"/>
      <c r="D1" s="2295"/>
      <c r="E1" s="2295"/>
      <c r="F1" s="2295"/>
      <c r="G1" s="2295"/>
      <c r="H1" s="2295"/>
      <c r="I1" s="2295"/>
      <c r="J1" s="2295"/>
      <c r="K1" s="2295"/>
      <c r="L1" s="2295"/>
      <c r="M1" s="2295"/>
      <c r="N1" s="2295"/>
      <c r="O1" s="2788"/>
      <c r="P1" s="2788"/>
      <c r="Q1" s="2788"/>
      <c r="R1" s="2788"/>
      <c r="S1" s="2788"/>
      <c r="T1" s="2295"/>
    </row>
    <row r="2" spans="1:20" ht="16.5" thickBot="1">
      <c r="A2" s="19"/>
      <c r="B2" s="20"/>
      <c r="C2" s="158"/>
      <c r="D2" s="173"/>
      <c r="E2" s="2795" t="s">
        <v>1648</v>
      </c>
      <c r="F2" s="2795"/>
      <c r="G2" s="2795"/>
      <c r="H2" s="2795"/>
      <c r="I2" s="2795"/>
      <c r="J2" s="2795"/>
      <c r="K2" s="2795"/>
      <c r="L2" s="2795"/>
      <c r="M2" s="2795"/>
      <c r="N2" s="2795"/>
      <c r="O2" s="1991"/>
      <c r="P2" s="1991"/>
      <c r="Q2" s="1991"/>
      <c r="R2" s="1991"/>
      <c r="S2" s="1991"/>
      <c r="T2" s="21"/>
    </row>
    <row r="3" spans="1:20" ht="38.25">
      <c r="A3" s="2296" t="s">
        <v>139</v>
      </c>
      <c r="B3" s="2790" t="s">
        <v>140</v>
      </c>
      <c r="C3" s="2790" t="s">
        <v>141</v>
      </c>
      <c r="D3" s="2728" t="s">
        <v>673</v>
      </c>
      <c r="E3" s="2728"/>
      <c r="F3" s="2300" t="s">
        <v>44</v>
      </c>
      <c r="G3" s="2793" t="s">
        <v>674</v>
      </c>
      <c r="H3" s="2793" t="s">
        <v>675</v>
      </c>
      <c r="I3" s="12" t="s">
        <v>147</v>
      </c>
      <c r="J3" s="12" t="s">
        <v>148</v>
      </c>
      <c r="K3" s="278" t="s">
        <v>149</v>
      </c>
      <c r="L3" s="278" t="s">
        <v>150</v>
      </c>
      <c r="M3" s="2784" t="s">
        <v>161</v>
      </c>
      <c r="N3" s="2784"/>
      <c r="O3" s="2796" t="s">
        <v>2</v>
      </c>
      <c r="P3" s="2796"/>
      <c r="Q3" s="2796"/>
      <c r="R3" s="2796"/>
      <c r="S3" s="2796"/>
      <c r="T3" s="2797"/>
    </row>
    <row r="4" spans="1:20" ht="36">
      <c r="A4" s="2789"/>
      <c r="B4" s="2791"/>
      <c r="C4" s="2791"/>
      <c r="D4" s="174" t="s">
        <v>162</v>
      </c>
      <c r="E4" s="151" t="s">
        <v>676</v>
      </c>
      <c r="F4" s="2792"/>
      <c r="G4" s="2794"/>
      <c r="H4" s="2794"/>
      <c r="I4" s="152" t="s">
        <v>164</v>
      </c>
      <c r="J4" s="152" t="s">
        <v>165</v>
      </c>
      <c r="K4" s="286" t="s">
        <v>165</v>
      </c>
      <c r="L4" s="286" t="s">
        <v>166</v>
      </c>
      <c r="M4" s="153" t="s">
        <v>172</v>
      </c>
      <c r="N4" s="154" t="s">
        <v>173</v>
      </c>
      <c r="O4" s="155" t="s">
        <v>174</v>
      </c>
      <c r="P4" s="156" t="s">
        <v>175</v>
      </c>
      <c r="Q4" s="156" t="s">
        <v>176</v>
      </c>
      <c r="R4" s="156" t="s">
        <v>177</v>
      </c>
      <c r="S4" s="156" t="s">
        <v>178</v>
      </c>
      <c r="T4" s="157" t="s">
        <v>179</v>
      </c>
    </row>
    <row r="5" spans="1:20" ht="13.5" thickBot="1">
      <c r="A5" s="713"/>
      <c r="B5" s="714"/>
      <c r="C5" s="715"/>
      <c r="D5" s="716"/>
      <c r="E5" s="717"/>
      <c r="F5" s="715"/>
      <c r="G5" s="715"/>
      <c r="H5" s="715"/>
      <c r="I5" s="718"/>
      <c r="J5" s="718"/>
      <c r="K5" s="2902"/>
      <c r="L5" s="2902"/>
      <c r="M5" s="715"/>
      <c r="N5" s="715"/>
      <c r="O5" s="714"/>
      <c r="P5" s="714"/>
      <c r="Q5" s="714"/>
      <c r="R5" s="714"/>
      <c r="S5" s="714"/>
      <c r="T5" s="719"/>
    </row>
    <row r="6" spans="1:20" s="26" customFormat="1" ht="18" customHeight="1">
      <c r="A6" s="2783" t="s">
        <v>180</v>
      </c>
      <c r="B6" s="2778" t="s">
        <v>181</v>
      </c>
      <c r="C6" s="2778" t="s">
        <v>182</v>
      </c>
      <c r="D6" s="2777" t="s">
        <v>2244</v>
      </c>
      <c r="E6" s="1066" t="s">
        <v>2245</v>
      </c>
      <c r="F6" s="947">
        <v>7</v>
      </c>
      <c r="G6" s="2785" t="s">
        <v>725</v>
      </c>
      <c r="H6" s="948" t="s">
        <v>678</v>
      </c>
      <c r="I6" s="2781">
        <v>95500</v>
      </c>
      <c r="J6" s="2781">
        <v>95500</v>
      </c>
      <c r="K6" s="2782">
        <v>95500</v>
      </c>
      <c r="L6" s="2903">
        <f>I6-K6</f>
        <v>0</v>
      </c>
      <c r="M6" s="2780">
        <v>100</v>
      </c>
      <c r="N6" s="2780">
        <v>100</v>
      </c>
      <c r="O6" s="2780">
        <v>1</v>
      </c>
      <c r="P6" s="2780"/>
      <c r="Q6" s="2780"/>
      <c r="R6" s="2780"/>
      <c r="S6" s="2780"/>
      <c r="T6" s="2779"/>
    </row>
    <row r="7" spans="1:20" s="26" customFormat="1" ht="18" customHeight="1">
      <c r="A7" s="2389"/>
      <c r="B7" s="2390"/>
      <c r="C7" s="2390"/>
      <c r="D7" s="2391"/>
      <c r="E7" s="1267" t="s">
        <v>2246</v>
      </c>
      <c r="F7" s="1268">
        <v>19</v>
      </c>
      <c r="G7" s="2231"/>
      <c r="H7" s="1269" t="s">
        <v>678</v>
      </c>
      <c r="I7" s="2428"/>
      <c r="J7" s="2428"/>
      <c r="K7" s="2605"/>
      <c r="L7" s="2904"/>
      <c r="M7" s="2373"/>
      <c r="N7" s="2373"/>
      <c r="O7" s="2373"/>
      <c r="P7" s="2373"/>
      <c r="Q7" s="2373"/>
      <c r="R7" s="2373"/>
      <c r="S7" s="2373"/>
      <c r="T7" s="2377"/>
    </row>
    <row r="8" spans="1:20" s="26" customFormat="1" ht="18" customHeight="1">
      <c r="A8" s="2389"/>
      <c r="B8" s="2390"/>
      <c r="C8" s="2390"/>
      <c r="D8" s="2391"/>
      <c r="E8" s="1267" t="s">
        <v>2247</v>
      </c>
      <c r="F8" s="1268">
        <v>8</v>
      </c>
      <c r="G8" s="2231"/>
      <c r="H8" s="1269" t="s">
        <v>678</v>
      </c>
      <c r="I8" s="2428"/>
      <c r="J8" s="2428"/>
      <c r="K8" s="2605"/>
      <c r="L8" s="2904"/>
      <c r="M8" s="2373"/>
      <c r="N8" s="2373"/>
      <c r="O8" s="2373"/>
      <c r="P8" s="2373"/>
      <c r="Q8" s="2373"/>
      <c r="R8" s="2373"/>
      <c r="S8" s="2373"/>
      <c r="T8" s="2377"/>
    </row>
    <row r="9" spans="1:20" s="26" customFormat="1" ht="18" customHeight="1">
      <c r="A9" s="2389"/>
      <c r="B9" s="2390"/>
      <c r="C9" s="2390"/>
      <c r="D9" s="2391"/>
      <c r="E9" s="1267" t="s">
        <v>2248</v>
      </c>
      <c r="F9" s="1268">
        <v>11</v>
      </c>
      <c r="G9" s="2231"/>
      <c r="H9" s="1269" t="s">
        <v>678</v>
      </c>
      <c r="I9" s="2428"/>
      <c r="J9" s="2428"/>
      <c r="K9" s="2605"/>
      <c r="L9" s="2904"/>
      <c r="M9" s="2373"/>
      <c r="N9" s="2373"/>
      <c r="O9" s="2373"/>
      <c r="P9" s="2373"/>
      <c r="Q9" s="2373"/>
      <c r="R9" s="2373"/>
      <c r="S9" s="2373"/>
      <c r="T9" s="2377"/>
    </row>
    <row r="10" spans="1:20" s="26" customFormat="1" ht="18" customHeight="1">
      <c r="A10" s="2389"/>
      <c r="B10" s="2390"/>
      <c r="C10" s="2390"/>
      <c r="D10" s="2391"/>
      <c r="E10" s="950" t="s">
        <v>2249</v>
      </c>
      <c r="F10" s="949">
        <v>9</v>
      </c>
      <c r="G10" s="2231"/>
      <c r="H10" s="1269" t="s">
        <v>678</v>
      </c>
      <c r="I10" s="2428"/>
      <c r="J10" s="2428"/>
      <c r="K10" s="2605"/>
      <c r="L10" s="2904"/>
      <c r="M10" s="2373"/>
      <c r="N10" s="2373"/>
      <c r="O10" s="2373"/>
      <c r="P10" s="2373"/>
      <c r="Q10" s="2373"/>
      <c r="R10" s="2373"/>
      <c r="S10" s="2373"/>
      <c r="T10" s="2377"/>
    </row>
    <row r="11" spans="1:20" s="26" customFormat="1" ht="18" customHeight="1">
      <c r="A11" s="2389"/>
      <c r="B11" s="2390"/>
      <c r="C11" s="2390"/>
      <c r="D11" s="2391"/>
      <c r="E11" s="1267" t="s">
        <v>2250</v>
      </c>
      <c r="F11" s="1268">
        <v>7</v>
      </c>
      <c r="G11" s="2231"/>
      <c r="H11" s="1269" t="s">
        <v>678</v>
      </c>
      <c r="I11" s="2428"/>
      <c r="J11" s="2428"/>
      <c r="K11" s="2605"/>
      <c r="L11" s="2904"/>
      <c r="M11" s="2373"/>
      <c r="N11" s="2373"/>
      <c r="O11" s="2373"/>
      <c r="P11" s="2373"/>
      <c r="Q11" s="2373"/>
      <c r="R11" s="2373"/>
      <c r="S11" s="2373"/>
      <c r="T11" s="2377"/>
    </row>
    <row r="12" spans="1:20" s="26" customFormat="1" ht="18" customHeight="1">
      <c r="A12" s="2389"/>
      <c r="B12" s="2390"/>
      <c r="C12" s="2390"/>
      <c r="D12" s="2391"/>
      <c r="E12" s="1267" t="s">
        <v>2251</v>
      </c>
      <c r="F12" s="1268">
        <v>7</v>
      </c>
      <c r="G12" s="2231"/>
      <c r="H12" s="1269" t="s">
        <v>678</v>
      </c>
      <c r="I12" s="2428"/>
      <c r="J12" s="2428"/>
      <c r="K12" s="2605"/>
      <c r="L12" s="2904"/>
      <c r="M12" s="2373"/>
      <c r="N12" s="2373"/>
      <c r="O12" s="2373"/>
      <c r="P12" s="2373"/>
      <c r="Q12" s="2373"/>
      <c r="R12" s="2373"/>
      <c r="S12" s="2373"/>
      <c r="T12" s="2377"/>
    </row>
    <row r="13" spans="1:20" s="26" customFormat="1" ht="18" customHeight="1">
      <c r="A13" s="2389"/>
      <c r="B13" s="2390"/>
      <c r="C13" s="2390"/>
      <c r="D13" s="2391"/>
      <c r="E13" s="1267" t="s">
        <v>2252</v>
      </c>
      <c r="F13" s="1268">
        <v>9</v>
      </c>
      <c r="G13" s="2231"/>
      <c r="H13" s="1269" t="s">
        <v>678</v>
      </c>
      <c r="I13" s="2428"/>
      <c r="J13" s="2428"/>
      <c r="K13" s="2605"/>
      <c r="L13" s="2904"/>
      <c r="M13" s="2373"/>
      <c r="N13" s="2373"/>
      <c r="O13" s="2373"/>
      <c r="P13" s="2373"/>
      <c r="Q13" s="2373"/>
      <c r="R13" s="2373"/>
      <c r="S13" s="2373"/>
      <c r="T13" s="2377"/>
    </row>
    <row r="14" spans="1:20" s="26" customFormat="1" ht="18" customHeight="1">
      <c r="A14" s="2389"/>
      <c r="B14" s="2390"/>
      <c r="C14" s="2390"/>
      <c r="D14" s="2391"/>
      <c r="E14" s="1267" t="s">
        <v>2253</v>
      </c>
      <c r="F14" s="1268">
        <v>9</v>
      </c>
      <c r="G14" s="2231"/>
      <c r="H14" s="1269" t="s">
        <v>678</v>
      </c>
      <c r="I14" s="2428"/>
      <c r="J14" s="2428"/>
      <c r="K14" s="2605"/>
      <c r="L14" s="2904"/>
      <c r="M14" s="2373"/>
      <c r="N14" s="2373"/>
      <c r="O14" s="2373"/>
      <c r="P14" s="2373"/>
      <c r="Q14" s="2373"/>
      <c r="R14" s="2373"/>
      <c r="S14" s="2373"/>
      <c r="T14" s="2377"/>
    </row>
    <row r="15" spans="1:20" s="26" customFormat="1" ht="18" customHeight="1">
      <c r="A15" s="2389"/>
      <c r="B15" s="2390"/>
      <c r="C15" s="2390"/>
      <c r="D15" s="2391"/>
      <c r="E15" s="1267" t="s">
        <v>2254</v>
      </c>
      <c r="F15" s="1268">
        <v>7</v>
      </c>
      <c r="G15" s="2231"/>
      <c r="H15" s="1269" t="s">
        <v>678</v>
      </c>
      <c r="I15" s="2428"/>
      <c r="J15" s="2428"/>
      <c r="K15" s="2605"/>
      <c r="L15" s="2904"/>
      <c r="M15" s="2373"/>
      <c r="N15" s="2373"/>
      <c r="O15" s="2373"/>
      <c r="P15" s="2373"/>
      <c r="Q15" s="2373"/>
      <c r="R15" s="2373"/>
      <c r="S15" s="2373"/>
      <c r="T15" s="2377"/>
    </row>
    <row r="16" spans="1:20" s="26" customFormat="1" ht="18" customHeight="1">
      <c r="A16" s="2389"/>
      <c r="B16" s="2390"/>
      <c r="C16" s="2390"/>
      <c r="D16" s="2391"/>
      <c r="E16" s="1267" t="s">
        <v>2255</v>
      </c>
      <c r="F16" s="1268">
        <v>7</v>
      </c>
      <c r="G16" s="2231"/>
      <c r="H16" s="1269" t="s">
        <v>678</v>
      </c>
      <c r="I16" s="2428"/>
      <c r="J16" s="2428"/>
      <c r="K16" s="2605"/>
      <c r="L16" s="2904"/>
      <c r="M16" s="2373"/>
      <c r="N16" s="2373"/>
      <c r="O16" s="2373"/>
      <c r="P16" s="2373"/>
      <c r="Q16" s="2373"/>
      <c r="R16" s="2373"/>
      <c r="S16" s="2373"/>
      <c r="T16" s="2377"/>
    </row>
    <row r="17" spans="1:20" s="26" customFormat="1" ht="18" customHeight="1">
      <c r="A17" s="2389"/>
      <c r="B17" s="2390"/>
      <c r="C17" s="2390"/>
      <c r="D17" s="2391"/>
      <c r="E17" s="1267" t="s">
        <v>2256</v>
      </c>
      <c r="F17" s="1268">
        <v>9</v>
      </c>
      <c r="G17" s="2231"/>
      <c r="H17" s="1269" t="s">
        <v>678</v>
      </c>
      <c r="I17" s="2428"/>
      <c r="J17" s="2428"/>
      <c r="K17" s="2605"/>
      <c r="L17" s="2904"/>
      <c r="M17" s="2373"/>
      <c r="N17" s="2373"/>
      <c r="O17" s="2373"/>
      <c r="P17" s="2373"/>
      <c r="Q17" s="2373"/>
      <c r="R17" s="2373"/>
      <c r="S17" s="2373"/>
      <c r="T17" s="2377"/>
    </row>
    <row r="18" spans="1:20" s="26" customFormat="1" ht="18" customHeight="1">
      <c r="A18" s="2389"/>
      <c r="B18" s="2390"/>
      <c r="C18" s="2390"/>
      <c r="D18" s="2391"/>
      <c r="E18" s="1267" t="s">
        <v>2257</v>
      </c>
      <c r="F18" s="1268">
        <v>22</v>
      </c>
      <c r="G18" s="2231"/>
      <c r="H18" s="1269" t="s">
        <v>678</v>
      </c>
      <c r="I18" s="2428"/>
      <c r="J18" s="2428"/>
      <c r="K18" s="2605"/>
      <c r="L18" s="2904"/>
      <c r="M18" s="2373"/>
      <c r="N18" s="2373"/>
      <c r="O18" s="2373"/>
      <c r="P18" s="2373"/>
      <c r="Q18" s="2373"/>
      <c r="R18" s="2373"/>
      <c r="S18" s="2373"/>
      <c r="T18" s="2377"/>
    </row>
    <row r="19" spans="1:20" s="26" customFormat="1" ht="18" customHeight="1">
      <c r="A19" s="2389"/>
      <c r="B19" s="2390"/>
      <c r="C19" s="2390"/>
      <c r="D19" s="2391"/>
      <c r="E19" s="1267" t="s">
        <v>2258</v>
      </c>
      <c r="F19" s="1268">
        <v>13</v>
      </c>
      <c r="G19" s="2231"/>
      <c r="H19" s="1269" t="s">
        <v>678</v>
      </c>
      <c r="I19" s="2428"/>
      <c r="J19" s="2428"/>
      <c r="K19" s="2605"/>
      <c r="L19" s="2904"/>
      <c r="M19" s="2373"/>
      <c r="N19" s="2373"/>
      <c r="O19" s="2373"/>
      <c r="P19" s="2373"/>
      <c r="Q19" s="2373"/>
      <c r="R19" s="2373"/>
      <c r="S19" s="2373"/>
      <c r="T19" s="2377"/>
    </row>
    <row r="20" spans="1:20" s="26" customFormat="1" ht="18" customHeight="1">
      <c r="A20" s="2389"/>
      <c r="B20" s="2390"/>
      <c r="C20" s="2390"/>
      <c r="D20" s="2391"/>
      <c r="E20" s="1267" t="s">
        <v>2259</v>
      </c>
      <c r="F20" s="1268">
        <v>26</v>
      </c>
      <c r="G20" s="2231"/>
      <c r="H20" s="1269" t="s">
        <v>678</v>
      </c>
      <c r="I20" s="2428"/>
      <c r="J20" s="2428"/>
      <c r="K20" s="2605"/>
      <c r="L20" s="2904"/>
      <c r="M20" s="2373"/>
      <c r="N20" s="2373"/>
      <c r="O20" s="2373"/>
      <c r="P20" s="2373"/>
      <c r="Q20" s="2373"/>
      <c r="R20" s="2373"/>
      <c r="S20" s="2373"/>
      <c r="T20" s="2377"/>
    </row>
    <row r="21" spans="1:20" s="26" customFormat="1" ht="18" customHeight="1">
      <c r="A21" s="1911" t="s">
        <v>180</v>
      </c>
      <c r="B21" s="1266" t="s">
        <v>181</v>
      </c>
      <c r="C21" s="1266" t="s">
        <v>199</v>
      </c>
      <c r="D21" s="1274" t="s">
        <v>829</v>
      </c>
      <c r="E21" s="1267" t="s">
        <v>2260</v>
      </c>
      <c r="F21" s="1268">
        <v>15</v>
      </c>
      <c r="G21" s="1264" t="s">
        <v>725</v>
      </c>
      <c r="H21" s="1269" t="s">
        <v>678</v>
      </c>
      <c r="I21" s="1265">
        <v>519.20000000000005</v>
      </c>
      <c r="J21" s="1265">
        <v>519.20000000000005</v>
      </c>
      <c r="K21" s="1287">
        <v>519.20000000000005</v>
      </c>
      <c r="L21" s="2905">
        <f t="shared" ref="L21:L27" si="0">I21-K21</f>
        <v>0</v>
      </c>
      <c r="M21" s="1556">
        <v>100</v>
      </c>
      <c r="N21" s="1556">
        <v>100</v>
      </c>
      <c r="O21" s="1268">
        <v>1</v>
      </c>
      <c r="P21" s="1268"/>
      <c r="Q21" s="1268"/>
      <c r="R21" s="1268"/>
      <c r="S21" s="1268"/>
      <c r="T21" s="1947"/>
    </row>
    <row r="22" spans="1:20" s="26" customFormat="1" ht="18" customHeight="1">
      <c r="A22" s="1911" t="s">
        <v>180</v>
      </c>
      <c r="B22" s="1266" t="s">
        <v>181</v>
      </c>
      <c r="C22" s="1266" t="s">
        <v>199</v>
      </c>
      <c r="D22" s="1274" t="s">
        <v>2261</v>
      </c>
      <c r="E22" s="1267" t="s">
        <v>1562</v>
      </c>
      <c r="F22" s="1268">
        <v>12</v>
      </c>
      <c r="G22" s="1264" t="s">
        <v>725</v>
      </c>
      <c r="H22" s="1269" t="s">
        <v>678</v>
      </c>
      <c r="I22" s="1265">
        <v>519.20000000000005</v>
      </c>
      <c r="J22" s="1265">
        <v>519.20000000000005</v>
      </c>
      <c r="K22" s="1287">
        <v>519.20000000000005</v>
      </c>
      <c r="L22" s="2905">
        <f t="shared" si="0"/>
        <v>0</v>
      </c>
      <c r="M22" s="1556">
        <v>100</v>
      </c>
      <c r="N22" s="1556">
        <v>100</v>
      </c>
      <c r="O22" s="1268">
        <v>1</v>
      </c>
      <c r="P22" s="1268"/>
      <c r="Q22" s="1268"/>
      <c r="R22" s="1268"/>
      <c r="S22" s="1268"/>
      <c r="T22" s="1947"/>
    </row>
    <row r="23" spans="1:20" s="26" customFormat="1" ht="18" customHeight="1">
      <c r="A23" s="1911" t="s">
        <v>180</v>
      </c>
      <c r="B23" s="1266" t="s">
        <v>181</v>
      </c>
      <c r="C23" s="1266" t="s">
        <v>199</v>
      </c>
      <c r="D23" s="1274" t="s">
        <v>684</v>
      </c>
      <c r="E23" s="950" t="s">
        <v>684</v>
      </c>
      <c r="F23" s="949">
        <v>71</v>
      </c>
      <c r="G23" s="1264" t="s">
        <v>725</v>
      </c>
      <c r="H23" s="1269" t="s">
        <v>678</v>
      </c>
      <c r="I23" s="1265">
        <v>519.20000000000005</v>
      </c>
      <c r="J23" s="1265">
        <v>519.20000000000005</v>
      </c>
      <c r="K23" s="1287">
        <v>519.20000000000005</v>
      </c>
      <c r="L23" s="2905">
        <f t="shared" si="0"/>
        <v>0</v>
      </c>
      <c r="M23" s="1556">
        <v>100</v>
      </c>
      <c r="N23" s="1556">
        <v>100</v>
      </c>
      <c r="O23" s="1268">
        <v>1</v>
      </c>
      <c r="P23" s="1268"/>
      <c r="Q23" s="1268"/>
      <c r="R23" s="1268"/>
      <c r="S23" s="1268"/>
      <c r="T23" s="1947"/>
    </row>
    <row r="24" spans="1:20" s="26" customFormat="1" ht="18" customHeight="1">
      <c r="A24" s="1911" t="s">
        <v>180</v>
      </c>
      <c r="B24" s="1266" t="s">
        <v>181</v>
      </c>
      <c r="C24" s="1266" t="s">
        <v>199</v>
      </c>
      <c r="D24" s="1274" t="s">
        <v>203</v>
      </c>
      <c r="E24" s="950" t="s">
        <v>1562</v>
      </c>
      <c r="F24" s="949">
        <v>15</v>
      </c>
      <c r="G24" s="1264" t="s">
        <v>725</v>
      </c>
      <c r="H24" s="1269" t="s">
        <v>678</v>
      </c>
      <c r="I24" s="1265">
        <v>519.20000000000005</v>
      </c>
      <c r="J24" s="1265">
        <v>519.20000000000005</v>
      </c>
      <c r="K24" s="1287">
        <v>519.20000000000005</v>
      </c>
      <c r="L24" s="2905">
        <f t="shared" si="0"/>
        <v>0</v>
      </c>
      <c r="M24" s="1556">
        <v>100</v>
      </c>
      <c r="N24" s="1556">
        <v>100</v>
      </c>
      <c r="O24" s="1268">
        <v>1</v>
      </c>
      <c r="P24" s="1268"/>
      <c r="Q24" s="1268"/>
      <c r="R24" s="1268"/>
      <c r="S24" s="1268"/>
      <c r="T24" s="1947"/>
    </row>
    <row r="25" spans="1:20" s="26" customFormat="1" ht="18" customHeight="1">
      <c r="A25" s="1911" t="s">
        <v>180</v>
      </c>
      <c r="B25" s="1266" t="s">
        <v>181</v>
      </c>
      <c r="C25" s="1266" t="s">
        <v>199</v>
      </c>
      <c r="D25" s="1274" t="s">
        <v>207</v>
      </c>
      <c r="E25" s="1267" t="s">
        <v>2262</v>
      </c>
      <c r="F25" s="1268">
        <v>7</v>
      </c>
      <c r="G25" s="1264" t="s">
        <v>725</v>
      </c>
      <c r="H25" s="1269" t="s">
        <v>678</v>
      </c>
      <c r="I25" s="1265">
        <v>519.20000000000005</v>
      </c>
      <c r="J25" s="1265">
        <v>519.20000000000005</v>
      </c>
      <c r="K25" s="1287">
        <v>519.20000000000005</v>
      </c>
      <c r="L25" s="2905">
        <f t="shared" si="0"/>
        <v>0</v>
      </c>
      <c r="M25" s="1556">
        <v>100</v>
      </c>
      <c r="N25" s="1556">
        <v>100</v>
      </c>
      <c r="O25" s="1268">
        <v>1</v>
      </c>
      <c r="P25" s="1268"/>
      <c r="Q25" s="1268"/>
      <c r="R25" s="1268"/>
      <c r="S25" s="1268"/>
      <c r="T25" s="1947"/>
    </row>
    <row r="26" spans="1:20" s="26" customFormat="1" ht="18" customHeight="1">
      <c r="A26" s="1911" t="s">
        <v>180</v>
      </c>
      <c r="B26" s="1266" t="s">
        <v>181</v>
      </c>
      <c r="C26" s="1266" t="s">
        <v>199</v>
      </c>
      <c r="D26" s="1267" t="s">
        <v>2263</v>
      </c>
      <c r="E26" s="950" t="s">
        <v>2263</v>
      </c>
      <c r="F26" s="949">
        <v>34</v>
      </c>
      <c r="G26" s="1264" t="s">
        <v>725</v>
      </c>
      <c r="H26" s="1269" t="s">
        <v>678</v>
      </c>
      <c r="I26" s="1265">
        <v>1500</v>
      </c>
      <c r="J26" s="1265">
        <v>1500</v>
      </c>
      <c r="K26" s="1288">
        <v>1500</v>
      </c>
      <c r="L26" s="2905">
        <f t="shared" si="0"/>
        <v>0</v>
      </c>
      <c r="M26" s="1556">
        <v>100</v>
      </c>
      <c r="N26" s="1556">
        <v>100</v>
      </c>
      <c r="O26" s="1268">
        <v>1</v>
      </c>
      <c r="P26" s="1268"/>
      <c r="Q26" s="1268"/>
      <c r="R26" s="1268"/>
      <c r="S26" s="1268"/>
      <c r="T26" s="1947"/>
    </row>
    <row r="27" spans="1:20" s="26" customFormat="1" ht="18" customHeight="1">
      <c r="A27" s="1911" t="s">
        <v>180</v>
      </c>
      <c r="B27" s="1266" t="s">
        <v>181</v>
      </c>
      <c r="C27" s="1266" t="s">
        <v>199</v>
      </c>
      <c r="D27" s="1267" t="s">
        <v>454</v>
      </c>
      <c r="E27" s="950" t="s">
        <v>454</v>
      </c>
      <c r="F27" s="1702"/>
      <c r="G27" s="1264" t="s">
        <v>725</v>
      </c>
      <c r="H27" s="1269" t="s">
        <v>678</v>
      </c>
      <c r="I27" s="1265">
        <v>3500</v>
      </c>
      <c r="J27" s="1265">
        <v>3500</v>
      </c>
      <c r="K27" s="1288">
        <v>3500</v>
      </c>
      <c r="L27" s="2905">
        <f t="shared" si="0"/>
        <v>0</v>
      </c>
      <c r="M27" s="1556">
        <v>100</v>
      </c>
      <c r="N27" s="1556">
        <v>100</v>
      </c>
      <c r="O27" s="1268">
        <v>1</v>
      </c>
      <c r="P27" s="1268"/>
      <c r="Q27" s="1268"/>
      <c r="R27" s="1268"/>
      <c r="S27" s="1268"/>
      <c r="T27" s="1947"/>
    </row>
    <row r="28" spans="1:20" s="26" customFormat="1" ht="25.5">
      <c r="A28" s="1911" t="s">
        <v>180</v>
      </c>
      <c r="B28" s="1912" t="s">
        <v>181</v>
      </c>
      <c r="C28" s="1912" t="s">
        <v>210</v>
      </c>
      <c r="D28" s="1897" t="s">
        <v>2264</v>
      </c>
      <c r="E28" s="1002" t="s">
        <v>2265</v>
      </c>
      <c r="F28" s="1584"/>
      <c r="G28" s="1984" t="s">
        <v>725</v>
      </c>
      <c r="H28" s="1861" t="s">
        <v>678</v>
      </c>
      <c r="I28" s="1986">
        <v>34000</v>
      </c>
      <c r="J28" s="1986">
        <v>34000</v>
      </c>
      <c r="K28" s="1985">
        <v>34000</v>
      </c>
      <c r="L28" s="1990">
        <f>I28-K28</f>
        <v>0</v>
      </c>
      <c r="M28" s="1941">
        <v>100</v>
      </c>
      <c r="N28" s="1941">
        <v>100</v>
      </c>
      <c r="O28" s="1906">
        <v>1</v>
      </c>
      <c r="P28" s="1906"/>
      <c r="Q28" s="1906"/>
      <c r="R28" s="1906"/>
      <c r="S28" s="1268"/>
      <c r="T28" s="1907"/>
    </row>
    <row r="29" spans="1:20" s="26" customFormat="1" ht="18" customHeight="1">
      <c r="A29" s="2389" t="s">
        <v>180</v>
      </c>
      <c r="B29" s="2448" t="s">
        <v>181</v>
      </c>
      <c r="C29" s="2448" t="s">
        <v>210</v>
      </c>
      <c r="D29" s="2224" t="s">
        <v>2033</v>
      </c>
      <c r="E29" s="1972" t="s">
        <v>2266</v>
      </c>
      <c r="F29" s="1906">
        <v>7</v>
      </c>
      <c r="G29" s="2765" t="s">
        <v>725</v>
      </c>
      <c r="H29" s="1861" t="s">
        <v>678</v>
      </c>
      <c r="I29" s="2766">
        <v>146556</v>
      </c>
      <c r="J29" s="2766">
        <v>146556</v>
      </c>
      <c r="K29" s="2787">
        <v>146556</v>
      </c>
      <c r="L29" s="2771">
        <f t="shared" ref="L29:L42" si="1">I29-K29</f>
        <v>0</v>
      </c>
      <c r="M29" s="2396">
        <v>100</v>
      </c>
      <c r="N29" s="2396">
        <v>100</v>
      </c>
      <c r="O29" s="2396">
        <v>1</v>
      </c>
      <c r="P29" s="2396"/>
      <c r="Q29" s="2396"/>
      <c r="R29" s="2396"/>
      <c r="S29" s="2396"/>
      <c r="T29" s="2450"/>
    </row>
    <row r="30" spans="1:20" s="26" customFormat="1" ht="18" customHeight="1">
      <c r="A30" s="2389"/>
      <c r="B30" s="2448"/>
      <c r="C30" s="2448"/>
      <c r="D30" s="2224"/>
      <c r="E30" s="1972" t="s">
        <v>2267</v>
      </c>
      <c r="F30" s="1906">
        <v>27</v>
      </c>
      <c r="G30" s="2765"/>
      <c r="H30" s="1861" t="s">
        <v>678</v>
      </c>
      <c r="I30" s="2766"/>
      <c r="J30" s="2766"/>
      <c r="K30" s="2787"/>
      <c r="L30" s="2786">
        <f t="shared" si="1"/>
        <v>0</v>
      </c>
      <c r="M30" s="2396"/>
      <c r="N30" s="2396"/>
      <c r="O30" s="2396"/>
      <c r="P30" s="2396"/>
      <c r="Q30" s="2396"/>
      <c r="R30" s="2396"/>
      <c r="S30" s="2396"/>
      <c r="T30" s="2450"/>
    </row>
    <row r="31" spans="1:20" s="26" customFormat="1" ht="18" customHeight="1">
      <c r="A31" s="2389"/>
      <c r="B31" s="2448"/>
      <c r="C31" s="2448"/>
      <c r="D31" s="2224"/>
      <c r="E31" s="1972" t="s">
        <v>2268</v>
      </c>
      <c r="F31" s="1906">
        <v>7</v>
      </c>
      <c r="G31" s="2765"/>
      <c r="H31" s="1861" t="s">
        <v>678</v>
      </c>
      <c r="I31" s="2766"/>
      <c r="J31" s="2766"/>
      <c r="K31" s="2787"/>
      <c r="L31" s="2786">
        <f t="shared" si="1"/>
        <v>0</v>
      </c>
      <c r="M31" s="2396"/>
      <c r="N31" s="2396"/>
      <c r="O31" s="2396"/>
      <c r="P31" s="2396"/>
      <c r="Q31" s="2396"/>
      <c r="R31" s="2396"/>
      <c r="S31" s="2396"/>
      <c r="T31" s="2450"/>
    </row>
    <row r="32" spans="1:20" s="26" customFormat="1" ht="18" customHeight="1">
      <c r="A32" s="2389" t="s">
        <v>180</v>
      </c>
      <c r="B32" s="2448" t="s">
        <v>181</v>
      </c>
      <c r="C32" s="2448" t="s">
        <v>210</v>
      </c>
      <c r="D32" s="2224" t="s">
        <v>2046</v>
      </c>
      <c r="E32" s="1002" t="s">
        <v>533</v>
      </c>
      <c r="F32" s="1196">
        <v>60</v>
      </c>
      <c r="G32" s="2765" t="s">
        <v>725</v>
      </c>
      <c r="H32" s="1861" t="s">
        <v>678</v>
      </c>
      <c r="I32" s="2766">
        <v>43500</v>
      </c>
      <c r="J32" s="2766">
        <v>43500</v>
      </c>
      <c r="K32" s="2767">
        <v>43500</v>
      </c>
      <c r="L32" s="2771">
        <f t="shared" si="1"/>
        <v>0</v>
      </c>
      <c r="M32" s="2396">
        <v>100</v>
      </c>
      <c r="N32" s="2396">
        <v>100</v>
      </c>
      <c r="O32" s="2396">
        <v>1</v>
      </c>
      <c r="P32" s="2396"/>
      <c r="Q32" s="2396"/>
      <c r="R32" s="2396"/>
      <c r="S32" s="2396"/>
      <c r="T32" s="2450"/>
    </row>
    <row r="33" spans="1:20" s="26" customFormat="1" ht="18" customHeight="1">
      <c r="A33" s="2389"/>
      <c r="B33" s="2448"/>
      <c r="C33" s="2448"/>
      <c r="D33" s="2224"/>
      <c r="E33" s="1972" t="s">
        <v>2269</v>
      </c>
      <c r="F33" s="1906">
        <v>44</v>
      </c>
      <c r="G33" s="2765"/>
      <c r="H33" s="1861" t="s">
        <v>678</v>
      </c>
      <c r="I33" s="2766"/>
      <c r="J33" s="2766"/>
      <c r="K33" s="2767"/>
      <c r="L33" s="2771">
        <f t="shared" si="1"/>
        <v>0</v>
      </c>
      <c r="M33" s="2396"/>
      <c r="N33" s="2396"/>
      <c r="O33" s="2396"/>
      <c r="P33" s="2396"/>
      <c r="Q33" s="2396"/>
      <c r="R33" s="2396"/>
      <c r="S33" s="2396"/>
      <c r="T33" s="2450"/>
    </row>
    <row r="34" spans="1:20" s="26" customFormat="1" ht="18" customHeight="1">
      <c r="A34" s="2389" t="s">
        <v>180</v>
      </c>
      <c r="B34" s="2448" t="s">
        <v>181</v>
      </c>
      <c r="C34" s="2448" t="s">
        <v>210</v>
      </c>
      <c r="D34" s="2224" t="s">
        <v>1957</v>
      </c>
      <c r="E34" s="1972" t="s">
        <v>2270</v>
      </c>
      <c r="F34" s="1906">
        <v>38</v>
      </c>
      <c r="G34" s="2765" t="s">
        <v>725</v>
      </c>
      <c r="H34" s="1861" t="s">
        <v>678</v>
      </c>
      <c r="I34" s="2766">
        <v>75544</v>
      </c>
      <c r="J34" s="2766">
        <v>75544</v>
      </c>
      <c r="K34" s="2767">
        <v>75544</v>
      </c>
      <c r="L34" s="2771">
        <f t="shared" si="1"/>
        <v>0</v>
      </c>
      <c r="M34" s="2396">
        <v>100</v>
      </c>
      <c r="N34" s="2396">
        <v>100</v>
      </c>
      <c r="O34" s="2396">
        <v>1</v>
      </c>
      <c r="P34" s="2396"/>
      <c r="Q34" s="2396"/>
      <c r="R34" s="2396"/>
      <c r="S34" s="2396"/>
      <c r="T34" s="2450"/>
    </row>
    <row r="35" spans="1:20" s="26" customFormat="1" ht="18" customHeight="1">
      <c r="A35" s="2389"/>
      <c r="B35" s="2448"/>
      <c r="C35" s="2448"/>
      <c r="D35" s="2224"/>
      <c r="E35" s="1972" t="s">
        <v>2271</v>
      </c>
      <c r="F35" s="1906">
        <v>58</v>
      </c>
      <c r="G35" s="2765"/>
      <c r="H35" s="1861" t="s">
        <v>678</v>
      </c>
      <c r="I35" s="2766"/>
      <c r="J35" s="2766"/>
      <c r="K35" s="2767"/>
      <c r="L35" s="2771">
        <f t="shared" si="1"/>
        <v>0</v>
      </c>
      <c r="M35" s="2396"/>
      <c r="N35" s="2396"/>
      <c r="O35" s="2396"/>
      <c r="P35" s="2396"/>
      <c r="Q35" s="2396"/>
      <c r="R35" s="2396"/>
      <c r="S35" s="2396"/>
      <c r="T35" s="2450"/>
    </row>
    <row r="36" spans="1:20" s="26" customFormat="1" ht="18" customHeight="1">
      <c r="A36" s="1911" t="s">
        <v>180</v>
      </c>
      <c r="B36" s="1912" t="s">
        <v>181</v>
      </c>
      <c r="C36" s="1912" t="s">
        <v>210</v>
      </c>
      <c r="D36" s="1897" t="s">
        <v>2272</v>
      </c>
      <c r="E36" s="1002" t="s">
        <v>2273</v>
      </c>
      <c r="F36" s="1196">
        <v>76</v>
      </c>
      <c r="G36" s="1984" t="s">
        <v>725</v>
      </c>
      <c r="H36" s="1861" t="s">
        <v>678</v>
      </c>
      <c r="I36" s="1986">
        <v>25000</v>
      </c>
      <c r="J36" s="1986">
        <v>25000</v>
      </c>
      <c r="K36" s="1985">
        <v>25000</v>
      </c>
      <c r="L36" s="1990">
        <f t="shared" si="1"/>
        <v>0</v>
      </c>
      <c r="M36" s="1941">
        <v>100</v>
      </c>
      <c r="N36" s="1941">
        <v>100</v>
      </c>
      <c r="O36" s="1906">
        <v>1</v>
      </c>
      <c r="P36" s="1906"/>
      <c r="Q36" s="1906"/>
      <c r="R36" s="1906"/>
      <c r="S36" s="1906"/>
      <c r="T36" s="1907"/>
    </row>
    <row r="37" spans="1:20" s="26" customFormat="1" ht="18" customHeight="1">
      <c r="A37" s="1911" t="s">
        <v>180</v>
      </c>
      <c r="B37" s="1912" t="s">
        <v>181</v>
      </c>
      <c r="C37" s="1912" t="s">
        <v>210</v>
      </c>
      <c r="D37" s="1897" t="s">
        <v>2274</v>
      </c>
      <c r="E37" s="1002" t="s">
        <v>2275</v>
      </c>
      <c r="F37" s="1196">
        <v>69</v>
      </c>
      <c r="G37" s="1984" t="s">
        <v>725</v>
      </c>
      <c r="H37" s="1861" t="s">
        <v>678</v>
      </c>
      <c r="I37" s="1986">
        <v>37000</v>
      </c>
      <c r="J37" s="1986">
        <v>37000</v>
      </c>
      <c r="K37" s="1985">
        <v>37000</v>
      </c>
      <c r="L37" s="1990">
        <f t="shared" si="1"/>
        <v>0</v>
      </c>
      <c r="M37" s="1941">
        <v>100</v>
      </c>
      <c r="N37" s="1941">
        <v>100</v>
      </c>
      <c r="O37" s="1906">
        <v>1</v>
      </c>
      <c r="P37" s="1906"/>
      <c r="Q37" s="1906"/>
      <c r="R37" s="1906"/>
      <c r="S37" s="1906"/>
      <c r="T37" s="1907"/>
    </row>
    <row r="38" spans="1:20" s="26" customFormat="1" ht="51.75" customHeight="1">
      <c r="A38" s="2389" t="s">
        <v>180</v>
      </c>
      <c r="B38" s="2448" t="s">
        <v>181</v>
      </c>
      <c r="C38" s="2448" t="s">
        <v>210</v>
      </c>
      <c r="D38" s="2799" t="s">
        <v>2276</v>
      </c>
      <c r="E38" s="1002" t="s">
        <v>1853</v>
      </c>
      <c r="F38" s="1196">
        <v>55</v>
      </c>
      <c r="G38" s="2765" t="s">
        <v>725</v>
      </c>
      <c r="H38" s="1861" t="s">
        <v>678</v>
      </c>
      <c r="I38" s="2766">
        <v>404900</v>
      </c>
      <c r="J38" s="2766">
        <v>404900</v>
      </c>
      <c r="K38" s="2750">
        <v>404900</v>
      </c>
      <c r="L38" s="2771">
        <f>I38-K38</f>
        <v>0</v>
      </c>
      <c r="M38" s="2396">
        <v>100</v>
      </c>
      <c r="N38" s="2396">
        <v>100</v>
      </c>
      <c r="O38" s="2396">
        <v>1</v>
      </c>
      <c r="P38" s="2396"/>
      <c r="Q38" s="2396"/>
      <c r="R38" s="2396"/>
      <c r="S38" s="2396"/>
      <c r="T38" s="2450"/>
    </row>
    <row r="39" spans="1:20" s="26" customFormat="1" ht="51.75" customHeight="1">
      <c r="A39" s="2389"/>
      <c r="B39" s="2448"/>
      <c r="C39" s="2448"/>
      <c r="D39" s="2800"/>
      <c r="E39" s="1002" t="s">
        <v>1852</v>
      </c>
      <c r="F39" s="1196">
        <v>24</v>
      </c>
      <c r="G39" s="2765"/>
      <c r="H39" s="1861" t="s">
        <v>678</v>
      </c>
      <c r="I39" s="2766"/>
      <c r="J39" s="2766"/>
      <c r="K39" s="2750"/>
      <c r="L39" s="2771">
        <f t="shared" si="1"/>
        <v>0</v>
      </c>
      <c r="M39" s="2396"/>
      <c r="N39" s="2396"/>
      <c r="O39" s="2396"/>
      <c r="P39" s="2396"/>
      <c r="Q39" s="2396"/>
      <c r="R39" s="2396"/>
      <c r="S39" s="2396"/>
      <c r="T39" s="2450"/>
    </row>
    <row r="40" spans="1:20" s="26" customFormat="1" ht="51" customHeight="1">
      <c r="A40" s="2389"/>
      <c r="B40" s="2448"/>
      <c r="C40" s="2448"/>
      <c r="D40" s="2800"/>
      <c r="E40" s="1002" t="s">
        <v>1850</v>
      </c>
      <c r="F40" s="1196">
        <v>72</v>
      </c>
      <c r="G40" s="2765"/>
      <c r="H40" s="1861" t="s">
        <v>678</v>
      </c>
      <c r="I40" s="2766"/>
      <c r="J40" s="2766"/>
      <c r="K40" s="2750"/>
      <c r="L40" s="2771">
        <f t="shared" si="1"/>
        <v>0</v>
      </c>
      <c r="M40" s="2396"/>
      <c r="N40" s="2396"/>
      <c r="O40" s="2396"/>
      <c r="P40" s="2396"/>
      <c r="Q40" s="2396"/>
      <c r="R40" s="2396"/>
      <c r="S40" s="2396"/>
      <c r="T40" s="2450"/>
    </row>
    <row r="41" spans="1:20" s="26" customFormat="1" ht="35.25" customHeight="1">
      <c r="A41" s="2389"/>
      <c r="B41" s="2448"/>
      <c r="C41" s="2448"/>
      <c r="D41" s="2800"/>
      <c r="E41" s="1002" t="s">
        <v>1846</v>
      </c>
      <c r="F41" s="1196">
        <v>52</v>
      </c>
      <c r="G41" s="2765"/>
      <c r="H41" s="1861" t="s">
        <v>678</v>
      </c>
      <c r="I41" s="2766"/>
      <c r="J41" s="2766"/>
      <c r="K41" s="2750"/>
      <c r="L41" s="2771">
        <f t="shared" si="1"/>
        <v>0</v>
      </c>
      <c r="M41" s="2396"/>
      <c r="N41" s="2396"/>
      <c r="O41" s="2396"/>
      <c r="P41" s="2396"/>
      <c r="Q41" s="2396"/>
      <c r="R41" s="2396"/>
      <c r="S41" s="2396"/>
      <c r="T41" s="2450"/>
    </row>
    <row r="42" spans="1:20" s="26" customFormat="1" ht="19.5" customHeight="1">
      <c r="A42" s="2389"/>
      <c r="B42" s="2448"/>
      <c r="C42" s="2448"/>
      <c r="D42" s="2801"/>
      <c r="E42" s="1002" t="s">
        <v>2277</v>
      </c>
      <c r="F42" s="1196">
        <v>60</v>
      </c>
      <c r="G42" s="2765"/>
      <c r="H42" s="1861" t="s">
        <v>678</v>
      </c>
      <c r="I42" s="2766"/>
      <c r="J42" s="2766"/>
      <c r="K42" s="2750"/>
      <c r="L42" s="2771">
        <f t="shared" si="1"/>
        <v>0</v>
      </c>
      <c r="M42" s="2396"/>
      <c r="N42" s="2396"/>
      <c r="O42" s="2396"/>
      <c r="P42" s="2396"/>
      <c r="Q42" s="2396"/>
      <c r="R42" s="2396"/>
      <c r="S42" s="2396"/>
      <c r="T42" s="2450"/>
    </row>
    <row r="43" spans="1:20" s="26" customFormat="1" ht="13.5" customHeight="1">
      <c r="A43" s="2218" t="s">
        <v>180</v>
      </c>
      <c r="B43" s="2238" t="s">
        <v>181</v>
      </c>
      <c r="C43" s="2238" t="s">
        <v>252</v>
      </c>
      <c r="D43" s="2764" t="s">
        <v>2278</v>
      </c>
      <c r="E43" s="1043" t="s">
        <v>2279</v>
      </c>
      <c r="F43" s="1081">
        <v>15</v>
      </c>
      <c r="G43" s="2233" t="s">
        <v>725</v>
      </c>
      <c r="H43" s="721" t="s">
        <v>678</v>
      </c>
      <c r="I43" s="2601">
        <v>100000</v>
      </c>
      <c r="J43" s="2601">
        <v>100000</v>
      </c>
      <c r="K43" s="2803">
        <v>100000</v>
      </c>
      <c r="L43" s="2906">
        <f>I43-K43</f>
        <v>0</v>
      </c>
      <c r="M43" s="2233">
        <v>100</v>
      </c>
      <c r="N43" s="2233">
        <v>100</v>
      </c>
      <c r="O43" s="2233">
        <v>1</v>
      </c>
      <c r="P43" s="2233"/>
      <c r="Q43" s="2233"/>
      <c r="R43" s="2233"/>
      <c r="S43" s="2233"/>
      <c r="T43" s="2804"/>
    </row>
    <row r="44" spans="1:20" s="26" customFormat="1" ht="18" customHeight="1">
      <c r="A44" s="2218"/>
      <c r="B44" s="2238"/>
      <c r="C44" s="2238"/>
      <c r="D44" s="2764"/>
      <c r="E44" s="1285" t="s">
        <v>2280</v>
      </c>
      <c r="F44" s="721">
        <v>14</v>
      </c>
      <c r="G44" s="2233"/>
      <c r="H44" s="721" t="s">
        <v>678</v>
      </c>
      <c r="I44" s="2601"/>
      <c r="J44" s="2601"/>
      <c r="K44" s="2803"/>
      <c r="L44" s="2906">
        <f t="shared" ref="L44:L62" si="2">I44-K44</f>
        <v>0</v>
      </c>
      <c r="M44" s="2233"/>
      <c r="N44" s="2233"/>
      <c r="O44" s="2233"/>
      <c r="P44" s="2233"/>
      <c r="Q44" s="2233"/>
      <c r="R44" s="2233"/>
      <c r="S44" s="2233"/>
      <c r="T44" s="2804"/>
    </row>
    <row r="45" spans="1:20" s="26" customFormat="1" ht="18" customHeight="1">
      <c r="A45" s="2218"/>
      <c r="B45" s="2238"/>
      <c r="C45" s="2238"/>
      <c r="D45" s="2764"/>
      <c r="E45" s="1285" t="s">
        <v>2281</v>
      </c>
      <c r="F45" s="721">
        <v>12</v>
      </c>
      <c r="G45" s="2233"/>
      <c r="H45" s="721" t="s">
        <v>678</v>
      </c>
      <c r="I45" s="2601"/>
      <c r="J45" s="2601"/>
      <c r="K45" s="2803"/>
      <c r="L45" s="2906">
        <f t="shared" si="2"/>
        <v>0</v>
      </c>
      <c r="M45" s="2233"/>
      <c r="N45" s="2233"/>
      <c r="O45" s="2233"/>
      <c r="P45" s="2233"/>
      <c r="Q45" s="2233"/>
      <c r="R45" s="2233"/>
      <c r="S45" s="2233"/>
      <c r="T45" s="2804"/>
    </row>
    <row r="46" spans="1:20" s="26" customFormat="1" ht="18" customHeight="1">
      <c r="A46" s="2218"/>
      <c r="B46" s="2238"/>
      <c r="C46" s="2238"/>
      <c r="D46" s="2764"/>
      <c r="E46" s="1285" t="s">
        <v>384</v>
      </c>
      <c r="F46" s="721">
        <v>14</v>
      </c>
      <c r="G46" s="2233"/>
      <c r="H46" s="721" t="s">
        <v>678</v>
      </c>
      <c r="I46" s="2601"/>
      <c r="J46" s="2601"/>
      <c r="K46" s="2803"/>
      <c r="L46" s="2906">
        <f t="shared" si="2"/>
        <v>0</v>
      </c>
      <c r="M46" s="2233"/>
      <c r="N46" s="2233"/>
      <c r="O46" s="2233"/>
      <c r="P46" s="2233"/>
      <c r="Q46" s="2233"/>
      <c r="R46" s="2233"/>
      <c r="S46" s="2233"/>
      <c r="T46" s="2804"/>
    </row>
    <row r="47" spans="1:20" s="26" customFormat="1" ht="18" customHeight="1">
      <c r="A47" s="2218"/>
      <c r="B47" s="2238"/>
      <c r="C47" s="2238"/>
      <c r="D47" s="2764"/>
      <c r="E47" s="1285" t="s">
        <v>2282</v>
      </c>
      <c r="F47" s="721">
        <v>10</v>
      </c>
      <c r="G47" s="2233"/>
      <c r="H47" s="721" t="s">
        <v>678</v>
      </c>
      <c r="I47" s="2601"/>
      <c r="J47" s="2601"/>
      <c r="K47" s="2803"/>
      <c r="L47" s="2906">
        <f t="shared" si="2"/>
        <v>0</v>
      </c>
      <c r="M47" s="2233"/>
      <c r="N47" s="2233"/>
      <c r="O47" s="2233"/>
      <c r="P47" s="2233"/>
      <c r="Q47" s="2233"/>
      <c r="R47" s="2233"/>
      <c r="S47" s="2233"/>
      <c r="T47" s="2804"/>
    </row>
    <row r="48" spans="1:20" s="26" customFormat="1" ht="18" customHeight="1">
      <c r="A48" s="2218"/>
      <c r="B48" s="2238"/>
      <c r="C48" s="2238"/>
      <c r="D48" s="2764"/>
      <c r="E48" s="1285" t="s">
        <v>2283</v>
      </c>
      <c r="F48" s="721">
        <v>12</v>
      </c>
      <c r="G48" s="2233"/>
      <c r="H48" s="721" t="s">
        <v>678</v>
      </c>
      <c r="I48" s="2601"/>
      <c r="J48" s="2601"/>
      <c r="K48" s="2803"/>
      <c r="L48" s="2906">
        <f t="shared" si="2"/>
        <v>0</v>
      </c>
      <c r="M48" s="2233"/>
      <c r="N48" s="2233"/>
      <c r="O48" s="2233"/>
      <c r="P48" s="2233"/>
      <c r="Q48" s="2233"/>
      <c r="R48" s="2233"/>
      <c r="S48" s="2233"/>
      <c r="T48" s="2804"/>
    </row>
    <row r="49" spans="1:20" s="26" customFormat="1" ht="16.5" customHeight="1">
      <c r="A49" s="2218"/>
      <c r="B49" s="2238"/>
      <c r="C49" s="2238"/>
      <c r="D49" s="2764"/>
      <c r="E49" s="1043" t="s">
        <v>2284</v>
      </c>
      <c r="F49" s="1081">
        <v>42</v>
      </c>
      <c r="G49" s="2233"/>
      <c r="H49" s="721" t="s">
        <v>678</v>
      </c>
      <c r="I49" s="2601"/>
      <c r="J49" s="2601"/>
      <c r="K49" s="2803"/>
      <c r="L49" s="2906">
        <f t="shared" si="2"/>
        <v>0</v>
      </c>
      <c r="M49" s="2233"/>
      <c r="N49" s="2233"/>
      <c r="O49" s="2233"/>
      <c r="P49" s="2233"/>
      <c r="Q49" s="2233"/>
      <c r="R49" s="2233"/>
      <c r="S49" s="2233"/>
      <c r="T49" s="2804"/>
    </row>
    <row r="50" spans="1:20" s="26" customFormat="1" ht="18" customHeight="1">
      <c r="A50" s="2218"/>
      <c r="B50" s="2238"/>
      <c r="C50" s="2238"/>
      <c r="D50" s="2764"/>
      <c r="E50" s="1285" t="s">
        <v>2285</v>
      </c>
      <c r="F50" s="721">
        <v>7</v>
      </c>
      <c r="G50" s="2233"/>
      <c r="H50" s="721" t="s">
        <v>678</v>
      </c>
      <c r="I50" s="2601"/>
      <c r="J50" s="2601"/>
      <c r="K50" s="2803"/>
      <c r="L50" s="2906">
        <f t="shared" si="2"/>
        <v>0</v>
      </c>
      <c r="M50" s="2233"/>
      <c r="N50" s="2233"/>
      <c r="O50" s="2233"/>
      <c r="P50" s="2233"/>
      <c r="Q50" s="2233"/>
      <c r="R50" s="2233"/>
      <c r="S50" s="2233"/>
      <c r="T50" s="2804"/>
    </row>
    <row r="51" spans="1:20" s="26" customFormat="1" ht="18" customHeight="1">
      <c r="A51" s="2218"/>
      <c r="B51" s="2238"/>
      <c r="C51" s="2238"/>
      <c r="D51" s="2764"/>
      <c r="E51" s="1285" t="s">
        <v>1257</v>
      </c>
      <c r="F51" s="721">
        <v>9</v>
      </c>
      <c r="G51" s="2233"/>
      <c r="H51" s="721" t="s">
        <v>678</v>
      </c>
      <c r="I51" s="2601"/>
      <c r="J51" s="2601"/>
      <c r="K51" s="2803"/>
      <c r="L51" s="2906">
        <f t="shared" si="2"/>
        <v>0</v>
      </c>
      <c r="M51" s="2233"/>
      <c r="N51" s="2233"/>
      <c r="O51" s="2233"/>
      <c r="P51" s="2233"/>
      <c r="Q51" s="2233"/>
      <c r="R51" s="2233"/>
      <c r="S51" s="2233"/>
      <c r="T51" s="2804"/>
    </row>
    <row r="52" spans="1:20" s="26" customFormat="1" ht="18" customHeight="1">
      <c r="A52" s="2218"/>
      <c r="B52" s="2238"/>
      <c r="C52" s="2238"/>
      <c r="D52" s="2764"/>
      <c r="E52" s="1285" t="s">
        <v>2286</v>
      </c>
      <c r="F52" s="721">
        <v>22</v>
      </c>
      <c r="G52" s="2233"/>
      <c r="H52" s="721" t="s">
        <v>678</v>
      </c>
      <c r="I52" s="2601"/>
      <c r="J52" s="2601"/>
      <c r="K52" s="2803"/>
      <c r="L52" s="2906">
        <f t="shared" si="2"/>
        <v>0</v>
      </c>
      <c r="M52" s="2233"/>
      <c r="N52" s="2233"/>
      <c r="O52" s="2233"/>
      <c r="P52" s="2233"/>
      <c r="Q52" s="2233"/>
      <c r="R52" s="2233"/>
      <c r="S52" s="2233"/>
      <c r="T52" s="2804"/>
    </row>
    <row r="53" spans="1:20" s="26" customFormat="1" ht="18" customHeight="1">
      <c r="A53" s="2218"/>
      <c r="B53" s="2238"/>
      <c r="C53" s="2238"/>
      <c r="D53" s="2764"/>
      <c r="E53" s="1285" t="s">
        <v>2287</v>
      </c>
      <c r="F53" s="721">
        <v>17</v>
      </c>
      <c r="G53" s="2233"/>
      <c r="H53" s="721" t="s">
        <v>678</v>
      </c>
      <c r="I53" s="2601"/>
      <c r="J53" s="2601"/>
      <c r="K53" s="2803"/>
      <c r="L53" s="2906">
        <f t="shared" si="2"/>
        <v>0</v>
      </c>
      <c r="M53" s="2233"/>
      <c r="N53" s="2233"/>
      <c r="O53" s="2233"/>
      <c r="P53" s="2233"/>
      <c r="Q53" s="2233"/>
      <c r="R53" s="2233"/>
      <c r="S53" s="2233"/>
      <c r="T53" s="2804"/>
    </row>
    <row r="54" spans="1:20" s="26" customFormat="1" ht="18" customHeight="1">
      <c r="A54" s="2218"/>
      <c r="B54" s="2238"/>
      <c r="C54" s="2238"/>
      <c r="D54" s="2764"/>
      <c r="E54" s="1285" t="s">
        <v>2288</v>
      </c>
      <c r="F54" s="721">
        <v>15</v>
      </c>
      <c r="G54" s="2233"/>
      <c r="H54" s="721" t="s">
        <v>678</v>
      </c>
      <c r="I54" s="2601"/>
      <c r="J54" s="2601"/>
      <c r="K54" s="2803"/>
      <c r="L54" s="2906">
        <f t="shared" si="2"/>
        <v>0</v>
      </c>
      <c r="M54" s="2233"/>
      <c r="N54" s="2233"/>
      <c r="O54" s="2233"/>
      <c r="P54" s="2233"/>
      <c r="Q54" s="2233"/>
      <c r="R54" s="2233"/>
      <c r="S54" s="2233"/>
      <c r="T54" s="2804"/>
    </row>
    <row r="55" spans="1:20" s="26" customFormat="1" ht="18" customHeight="1">
      <c r="A55" s="2218"/>
      <c r="B55" s="2238"/>
      <c r="C55" s="2238"/>
      <c r="D55" s="2764"/>
      <c r="E55" s="1043" t="s">
        <v>2289</v>
      </c>
      <c r="F55" s="1081">
        <v>18</v>
      </c>
      <c r="G55" s="2233"/>
      <c r="H55" s="721" t="s">
        <v>678</v>
      </c>
      <c r="I55" s="2601"/>
      <c r="J55" s="2601"/>
      <c r="K55" s="2803"/>
      <c r="L55" s="2906">
        <f t="shared" si="2"/>
        <v>0</v>
      </c>
      <c r="M55" s="2233"/>
      <c r="N55" s="2233"/>
      <c r="O55" s="2233"/>
      <c r="P55" s="2233"/>
      <c r="Q55" s="2233"/>
      <c r="R55" s="2233"/>
      <c r="S55" s="2233"/>
      <c r="T55" s="2804"/>
    </row>
    <row r="56" spans="1:20" s="26" customFormat="1" ht="18" customHeight="1">
      <c r="A56" s="2218"/>
      <c r="B56" s="2238"/>
      <c r="C56" s="2238"/>
      <c r="D56" s="2764"/>
      <c r="E56" s="1285" t="s">
        <v>1518</v>
      </c>
      <c r="F56" s="721">
        <v>8</v>
      </c>
      <c r="G56" s="2233"/>
      <c r="H56" s="721" t="s">
        <v>678</v>
      </c>
      <c r="I56" s="2601"/>
      <c r="J56" s="2601"/>
      <c r="K56" s="2803"/>
      <c r="L56" s="2906">
        <f t="shared" si="2"/>
        <v>0</v>
      </c>
      <c r="M56" s="2233"/>
      <c r="N56" s="2233"/>
      <c r="O56" s="2233"/>
      <c r="P56" s="2233"/>
      <c r="Q56" s="2233"/>
      <c r="R56" s="2233"/>
      <c r="S56" s="2233"/>
      <c r="T56" s="2804"/>
    </row>
    <row r="57" spans="1:20" s="26" customFormat="1" ht="18" customHeight="1">
      <c r="A57" s="2218"/>
      <c r="B57" s="2238"/>
      <c r="C57" s="2238"/>
      <c r="D57" s="2764"/>
      <c r="E57" s="1285" t="s">
        <v>2258</v>
      </c>
      <c r="F57" s="721">
        <v>16</v>
      </c>
      <c r="G57" s="2233"/>
      <c r="H57" s="721" t="s">
        <v>678</v>
      </c>
      <c r="I57" s="2601"/>
      <c r="J57" s="2601"/>
      <c r="K57" s="2803"/>
      <c r="L57" s="2906">
        <f t="shared" si="2"/>
        <v>0</v>
      </c>
      <c r="M57" s="2233"/>
      <c r="N57" s="2233"/>
      <c r="O57" s="2233"/>
      <c r="P57" s="2233"/>
      <c r="Q57" s="2233"/>
      <c r="R57" s="2233"/>
      <c r="S57" s="2233"/>
      <c r="T57" s="2804"/>
    </row>
    <row r="58" spans="1:20" s="26" customFormat="1" ht="18" customHeight="1">
      <c r="A58" s="2218"/>
      <c r="B58" s="2238"/>
      <c r="C58" s="2238"/>
      <c r="D58" s="2764"/>
      <c r="E58" s="1285" t="s">
        <v>2290</v>
      </c>
      <c r="F58" s="721">
        <v>37</v>
      </c>
      <c r="G58" s="2233"/>
      <c r="H58" s="721" t="s">
        <v>678</v>
      </c>
      <c r="I58" s="2601"/>
      <c r="J58" s="2601"/>
      <c r="K58" s="2803"/>
      <c r="L58" s="2906">
        <f t="shared" si="2"/>
        <v>0</v>
      </c>
      <c r="M58" s="2233"/>
      <c r="N58" s="2233"/>
      <c r="O58" s="2233"/>
      <c r="P58" s="2233"/>
      <c r="Q58" s="2233"/>
      <c r="R58" s="2233"/>
      <c r="S58" s="2233"/>
      <c r="T58" s="2804"/>
    </row>
    <row r="59" spans="1:20" s="26" customFormat="1" ht="18" customHeight="1">
      <c r="A59" s="2218"/>
      <c r="B59" s="2238"/>
      <c r="C59" s="2238"/>
      <c r="D59" s="2764"/>
      <c r="E59" s="1043" t="s">
        <v>2291</v>
      </c>
      <c r="F59" s="1081">
        <v>58</v>
      </c>
      <c r="G59" s="2233"/>
      <c r="H59" s="721" t="s">
        <v>678</v>
      </c>
      <c r="I59" s="2601"/>
      <c r="J59" s="2601"/>
      <c r="K59" s="2803"/>
      <c r="L59" s="2906">
        <f t="shared" si="2"/>
        <v>0</v>
      </c>
      <c r="M59" s="2233"/>
      <c r="N59" s="2233"/>
      <c r="O59" s="2233"/>
      <c r="P59" s="2233"/>
      <c r="Q59" s="2233"/>
      <c r="R59" s="2233"/>
      <c r="S59" s="2233"/>
      <c r="T59" s="2804"/>
    </row>
    <row r="60" spans="1:20" s="26" customFormat="1" ht="18" customHeight="1">
      <c r="A60" s="2218"/>
      <c r="B60" s="2238"/>
      <c r="C60" s="2238"/>
      <c r="D60" s="2764"/>
      <c r="E60" s="1285" t="s">
        <v>2292</v>
      </c>
      <c r="F60" s="721">
        <v>29</v>
      </c>
      <c r="G60" s="2233"/>
      <c r="H60" s="721" t="s">
        <v>678</v>
      </c>
      <c r="I60" s="2601"/>
      <c r="J60" s="2601"/>
      <c r="K60" s="2803"/>
      <c r="L60" s="2906">
        <f t="shared" si="2"/>
        <v>0</v>
      </c>
      <c r="M60" s="2233"/>
      <c r="N60" s="2233"/>
      <c r="O60" s="2233"/>
      <c r="P60" s="2233"/>
      <c r="Q60" s="2233"/>
      <c r="R60" s="2233"/>
      <c r="S60" s="2233"/>
      <c r="T60" s="2804"/>
    </row>
    <row r="61" spans="1:20" s="26" customFormat="1" ht="18" customHeight="1">
      <c r="A61" s="2218"/>
      <c r="B61" s="2238"/>
      <c r="C61" s="2238"/>
      <c r="D61" s="2764"/>
      <c r="E61" s="1285" t="s">
        <v>2293</v>
      </c>
      <c r="F61" s="721">
        <v>40</v>
      </c>
      <c r="G61" s="2233"/>
      <c r="H61" s="721" t="s">
        <v>678</v>
      </c>
      <c r="I61" s="2601"/>
      <c r="J61" s="2601"/>
      <c r="K61" s="2803"/>
      <c r="L61" s="2906">
        <f t="shared" si="2"/>
        <v>0</v>
      </c>
      <c r="M61" s="2233"/>
      <c r="N61" s="2233"/>
      <c r="O61" s="2233"/>
      <c r="P61" s="2233"/>
      <c r="Q61" s="2233"/>
      <c r="R61" s="2233"/>
      <c r="S61" s="2233"/>
      <c r="T61" s="2804"/>
    </row>
    <row r="62" spans="1:20" s="26" customFormat="1" ht="18" customHeight="1">
      <c r="A62" s="2218"/>
      <c r="B62" s="2238"/>
      <c r="C62" s="2238"/>
      <c r="D62" s="2764"/>
      <c r="E62" s="1285" t="s">
        <v>1617</v>
      </c>
      <c r="F62" s="721">
        <v>18</v>
      </c>
      <c r="G62" s="2233"/>
      <c r="H62" s="721" t="s">
        <v>678</v>
      </c>
      <c r="I62" s="2601"/>
      <c r="J62" s="2601"/>
      <c r="K62" s="2803"/>
      <c r="L62" s="2906">
        <f t="shared" si="2"/>
        <v>0</v>
      </c>
      <c r="M62" s="2233"/>
      <c r="N62" s="2233"/>
      <c r="O62" s="2233"/>
      <c r="P62" s="2233"/>
      <c r="Q62" s="2233"/>
      <c r="R62" s="2233"/>
      <c r="S62" s="2233"/>
      <c r="T62" s="2804"/>
    </row>
    <row r="63" spans="1:20" s="26" customFormat="1" ht="21.95" customHeight="1">
      <c r="A63" s="1875" t="s">
        <v>180</v>
      </c>
      <c r="B63" s="1883" t="s">
        <v>181</v>
      </c>
      <c r="C63" s="1883" t="s">
        <v>252</v>
      </c>
      <c r="D63" s="1987" t="s">
        <v>2294</v>
      </c>
      <c r="E63" s="1555" t="s">
        <v>2295</v>
      </c>
      <c r="F63" s="1885">
        <v>4</v>
      </c>
      <c r="G63" s="1885" t="s">
        <v>725</v>
      </c>
      <c r="H63" s="998" t="s">
        <v>738</v>
      </c>
      <c r="I63" s="1270">
        <v>10000</v>
      </c>
      <c r="J63" s="1270">
        <v>10000</v>
      </c>
      <c r="K63" s="1988">
        <v>10000</v>
      </c>
      <c r="L63" s="318">
        <f>I63-K63</f>
        <v>0</v>
      </c>
      <c r="M63" s="1885">
        <v>100</v>
      </c>
      <c r="N63" s="1885">
        <v>100</v>
      </c>
      <c r="O63" s="1885">
        <v>1</v>
      </c>
      <c r="P63" s="1885"/>
      <c r="Q63" s="1885"/>
      <c r="R63" s="1885"/>
      <c r="S63" s="1885"/>
      <c r="T63" s="1983"/>
    </row>
    <row r="64" spans="1:20" s="26" customFormat="1" ht="24" customHeight="1">
      <c r="A64" s="1875" t="s">
        <v>180</v>
      </c>
      <c r="B64" s="1883" t="s">
        <v>181</v>
      </c>
      <c r="C64" s="1883" t="s">
        <v>252</v>
      </c>
      <c r="D64" s="1987" t="s">
        <v>2296</v>
      </c>
      <c r="E64" s="1987" t="s">
        <v>2297</v>
      </c>
      <c r="F64" s="1885">
        <v>27</v>
      </c>
      <c r="G64" s="1885" t="s">
        <v>725</v>
      </c>
      <c r="H64" s="1885" t="s">
        <v>678</v>
      </c>
      <c r="I64" s="1270">
        <v>35000</v>
      </c>
      <c r="J64" s="1270">
        <v>35000</v>
      </c>
      <c r="K64" s="1988">
        <v>35000</v>
      </c>
      <c r="L64" s="318">
        <f>I64-K64</f>
        <v>0</v>
      </c>
      <c r="M64" s="1885">
        <v>100</v>
      </c>
      <c r="N64" s="1885">
        <v>100</v>
      </c>
      <c r="O64" s="1885">
        <v>1</v>
      </c>
      <c r="P64" s="1885"/>
      <c r="Q64" s="1885"/>
      <c r="R64" s="1885"/>
      <c r="S64" s="1885"/>
      <c r="T64" s="1983"/>
    </row>
    <row r="65" spans="1:20" s="26" customFormat="1" ht="21.95" customHeight="1">
      <c r="A65" s="1875" t="s">
        <v>180</v>
      </c>
      <c r="B65" s="1883" t="s">
        <v>181</v>
      </c>
      <c r="C65" s="1883" t="s">
        <v>252</v>
      </c>
      <c r="D65" s="1987" t="s">
        <v>2298</v>
      </c>
      <c r="E65" s="1987" t="s">
        <v>2299</v>
      </c>
      <c r="F65" s="1885">
        <v>10</v>
      </c>
      <c r="G65" s="1885" t="s">
        <v>725</v>
      </c>
      <c r="H65" s="1885" t="s">
        <v>678</v>
      </c>
      <c r="I65" s="1270">
        <v>7480</v>
      </c>
      <c r="J65" s="1270">
        <v>7480</v>
      </c>
      <c r="K65" s="1988">
        <v>7480</v>
      </c>
      <c r="L65" s="318">
        <f>I65-K65</f>
        <v>0</v>
      </c>
      <c r="M65" s="1885">
        <v>100</v>
      </c>
      <c r="N65" s="1885">
        <v>100</v>
      </c>
      <c r="O65" s="1885">
        <v>1</v>
      </c>
      <c r="P65" s="1885"/>
      <c r="Q65" s="1885"/>
      <c r="R65" s="1885"/>
      <c r="S65" s="1885"/>
      <c r="T65" s="1983"/>
    </row>
    <row r="66" spans="1:20" s="279" customFormat="1" ht="21.95" customHeight="1">
      <c r="A66" s="2389" t="s">
        <v>180</v>
      </c>
      <c r="B66" s="2448" t="s">
        <v>181</v>
      </c>
      <c r="C66" s="2448" t="s">
        <v>277</v>
      </c>
      <c r="D66" s="2594" t="s">
        <v>1032</v>
      </c>
      <c r="E66" s="1068" t="s">
        <v>2300</v>
      </c>
      <c r="F66" s="999">
        <v>123</v>
      </c>
      <c r="G66" s="2907" t="s">
        <v>76</v>
      </c>
      <c r="H66" s="998" t="s">
        <v>738</v>
      </c>
      <c r="I66" s="2596">
        <v>150000</v>
      </c>
      <c r="J66" s="2766">
        <v>150000</v>
      </c>
      <c r="K66" s="2767">
        <v>150000</v>
      </c>
      <c r="L66" s="2771">
        <f t="shared" ref="L66:L71" si="3">I66-K66</f>
        <v>0</v>
      </c>
      <c r="M66" s="2396">
        <v>100</v>
      </c>
      <c r="N66" s="2396">
        <v>100</v>
      </c>
      <c r="O66" s="2396">
        <v>1</v>
      </c>
      <c r="P66" s="2396"/>
      <c r="Q66" s="2396"/>
      <c r="R66" s="2396"/>
      <c r="S66" s="2396"/>
      <c r="T66" s="2805" t="s">
        <v>812</v>
      </c>
    </row>
    <row r="67" spans="1:20" s="279" customFormat="1" ht="21.95" customHeight="1">
      <c r="A67" s="2389"/>
      <c r="B67" s="2448"/>
      <c r="C67" s="2448"/>
      <c r="D67" s="2594"/>
      <c r="E67" s="1905" t="s">
        <v>2301</v>
      </c>
      <c r="F67" s="1906">
        <v>79</v>
      </c>
      <c r="G67" s="2907"/>
      <c r="H67" s="998" t="s">
        <v>738</v>
      </c>
      <c r="I67" s="2596"/>
      <c r="J67" s="2766"/>
      <c r="K67" s="2773"/>
      <c r="L67" s="2786">
        <f t="shared" si="3"/>
        <v>0</v>
      </c>
      <c r="M67" s="2396"/>
      <c r="N67" s="2396"/>
      <c r="O67" s="2396"/>
      <c r="P67" s="2396"/>
      <c r="Q67" s="2396"/>
      <c r="R67" s="2396"/>
      <c r="S67" s="2396"/>
      <c r="T67" s="2805"/>
    </row>
    <row r="68" spans="1:20" s="279" customFormat="1" ht="21.95" customHeight="1">
      <c r="A68" s="2389"/>
      <c r="B68" s="2448"/>
      <c r="C68" s="2448"/>
      <c r="D68" s="2594"/>
      <c r="E68" s="1905" t="s">
        <v>2302</v>
      </c>
      <c r="F68" s="1906">
        <v>14</v>
      </c>
      <c r="G68" s="2907"/>
      <c r="H68" s="998" t="s">
        <v>738</v>
      </c>
      <c r="I68" s="2596"/>
      <c r="J68" s="2766"/>
      <c r="K68" s="2773"/>
      <c r="L68" s="2786">
        <f t="shared" si="3"/>
        <v>0</v>
      </c>
      <c r="M68" s="2396"/>
      <c r="N68" s="2396"/>
      <c r="O68" s="2396"/>
      <c r="P68" s="2396"/>
      <c r="Q68" s="2396"/>
      <c r="R68" s="2396"/>
      <c r="S68" s="2396"/>
      <c r="T68" s="2805"/>
    </row>
    <row r="69" spans="1:20" s="279" customFormat="1" ht="21.95" customHeight="1">
      <c r="A69" s="2389"/>
      <c r="B69" s="2448"/>
      <c r="C69" s="2448"/>
      <c r="D69" s="2594"/>
      <c r="E69" s="1905" t="s">
        <v>2303</v>
      </c>
      <c r="F69" s="1906">
        <v>25</v>
      </c>
      <c r="G69" s="2907"/>
      <c r="H69" s="998" t="s">
        <v>738</v>
      </c>
      <c r="I69" s="2596"/>
      <c r="J69" s="2766"/>
      <c r="K69" s="2773"/>
      <c r="L69" s="2786">
        <f t="shared" si="3"/>
        <v>0</v>
      </c>
      <c r="M69" s="2396"/>
      <c r="N69" s="2396"/>
      <c r="O69" s="2396"/>
      <c r="P69" s="2396"/>
      <c r="Q69" s="2396"/>
      <c r="R69" s="2396"/>
      <c r="S69" s="2396"/>
      <c r="T69" s="2805"/>
    </row>
    <row r="70" spans="1:20" s="279" customFormat="1" ht="21.95" customHeight="1">
      <c r="A70" s="2389" t="s">
        <v>180</v>
      </c>
      <c r="B70" s="2448" t="s">
        <v>181</v>
      </c>
      <c r="C70" s="2448" t="s">
        <v>277</v>
      </c>
      <c r="D70" s="2594" t="s">
        <v>2304</v>
      </c>
      <c r="E70" s="1068" t="s">
        <v>2305</v>
      </c>
      <c r="F70" s="999">
        <v>57</v>
      </c>
      <c r="G70" s="2907" t="s">
        <v>76</v>
      </c>
      <c r="H70" s="998" t="s">
        <v>738</v>
      </c>
      <c r="I70" s="2596">
        <v>238500</v>
      </c>
      <c r="J70" s="2766">
        <v>238500</v>
      </c>
      <c r="K70" s="2772">
        <v>238500</v>
      </c>
      <c r="L70" s="2771">
        <f t="shared" si="3"/>
        <v>0</v>
      </c>
      <c r="M70" s="2396">
        <v>100</v>
      </c>
      <c r="N70" s="2396">
        <v>100</v>
      </c>
      <c r="O70" s="2396">
        <v>1</v>
      </c>
      <c r="P70" s="2396"/>
      <c r="Q70" s="2396"/>
      <c r="R70" s="2396"/>
      <c r="S70" s="2396"/>
      <c r="T70" s="2805" t="s">
        <v>812</v>
      </c>
    </row>
    <row r="71" spans="1:20" s="279" customFormat="1" ht="21.95" customHeight="1">
      <c r="A71" s="2389"/>
      <c r="B71" s="2448"/>
      <c r="C71" s="2448"/>
      <c r="D71" s="2594"/>
      <c r="E71" s="1905" t="s">
        <v>2306</v>
      </c>
      <c r="F71" s="1906">
        <v>32</v>
      </c>
      <c r="G71" s="2907"/>
      <c r="H71" s="998" t="s">
        <v>738</v>
      </c>
      <c r="I71" s="2596"/>
      <c r="J71" s="2766"/>
      <c r="K71" s="2772"/>
      <c r="L71" s="2786">
        <f t="shared" si="3"/>
        <v>0</v>
      </c>
      <c r="M71" s="2396"/>
      <c r="N71" s="2396"/>
      <c r="O71" s="2396"/>
      <c r="P71" s="2396"/>
      <c r="Q71" s="2396"/>
      <c r="R71" s="2396"/>
      <c r="S71" s="2396"/>
      <c r="T71" s="2805"/>
    </row>
    <row r="72" spans="1:20" s="279" customFormat="1" ht="29.25" customHeight="1">
      <c r="A72" s="1875" t="s">
        <v>180</v>
      </c>
      <c r="B72" s="1536" t="s">
        <v>181</v>
      </c>
      <c r="C72" s="1536" t="s">
        <v>305</v>
      </c>
      <c r="D72" s="1555" t="s">
        <v>1100</v>
      </c>
      <c r="E72" s="1555" t="s">
        <v>2307</v>
      </c>
      <c r="F72" s="1273">
        <v>17</v>
      </c>
      <c r="G72" s="1273" t="s">
        <v>725</v>
      </c>
      <c r="H72" s="1586" t="s">
        <v>2308</v>
      </c>
      <c r="I72" s="1270">
        <v>7500</v>
      </c>
      <c r="J72" s="1270">
        <v>7500</v>
      </c>
      <c r="K72" s="1988">
        <v>7500</v>
      </c>
      <c r="L72" s="1275">
        <f t="shared" ref="L72:L77" si="4">I72-K72</f>
        <v>0</v>
      </c>
      <c r="M72" s="1273">
        <v>100</v>
      </c>
      <c r="N72" s="1273">
        <v>100</v>
      </c>
      <c r="O72" s="1273">
        <v>1</v>
      </c>
      <c r="P72" s="1536"/>
      <c r="Q72" s="1536"/>
      <c r="R72" s="1536"/>
      <c r="S72" s="1273"/>
      <c r="T72" s="1927"/>
    </row>
    <row r="73" spans="1:20" s="279" customFormat="1" ht="26.25" customHeight="1">
      <c r="A73" s="1875" t="s">
        <v>180</v>
      </c>
      <c r="B73" s="1536" t="s">
        <v>181</v>
      </c>
      <c r="C73" s="1536" t="s">
        <v>305</v>
      </c>
      <c r="D73" s="1555" t="s">
        <v>2309</v>
      </c>
      <c r="E73" s="1555" t="s">
        <v>2310</v>
      </c>
      <c r="F73" s="1273">
        <v>62</v>
      </c>
      <c r="G73" s="1273" t="s">
        <v>725</v>
      </c>
      <c r="H73" s="1586" t="s">
        <v>2308</v>
      </c>
      <c r="I73" s="1270">
        <v>7500</v>
      </c>
      <c r="J73" s="1270">
        <v>7500</v>
      </c>
      <c r="K73" s="1988">
        <v>7500</v>
      </c>
      <c r="L73" s="1275">
        <f t="shared" si="4"/>
        <v>0</v>
      </c>
      <c r="M73" s="1273">
        <v>100</v>
      </c>
      <c r="N73" s="1273">
        <v>100</v>
      </c>
      <c r="O73" s="1273">
        <v>1</v>
      </c>
      <c r="P73" s="1536"/>
      <c r="Q73" s="1536"/>
      <c r="R73" s="1536"/>
      <c r="S73" s="1273"/>
      <c r="T73" s="1927"/>
    </row>
    <row r="74" spans="1:20" s="279" customFormat="1" ht="21.95" customHeight="1">
      <c r="A74" s="1911" t="s">
        <v>180</v>
      </c>
      <c r="B74" s="1912" t="s">
        <v>181</v>
      </c>
      <c r="C74" s="1912" t="s">
        <v>339</v>
      </c>
      <c r="D74" s="1971" t="s">
        <v>2311</v>
      </c>
      <c r="E74" s="1905" t="s">
        <v>2312</v>
      </c>
      <c r="F74" s="1906">
        <v>42</v>
      </c>
      <c r="G74" s="1885" t="s">
        <v>725</v>
      </c>
      <c r="H74" s="1861" t="s">
        <v>678</v>
      </c>
      <c r="I74" s="1863">
        <v>60000</v>
      </c>
      <c r="J74" s="1863">
        <v>60000</v>
      </c>
      <c r="K74" s="1585">
        <v>60000</v>
      </c>
      <c r="L74" s="2898">
        <f>I74-K74</f>
        <v>0</v>
      </c>
      <c r="M74" s="1906">
        <v>100</v>
      </c>
      <c r="N74" s="1906">
        <v>100</v>
      </c>
      <c r="O74" s="1906">
        <v>1</v>
      </c>
      <c r="P74" s="1982"/>
      <c r="Q74" s="1982"/>
      <c r="R74" s="1982"/>
      <c r="S74" s="1982"/>
      <c r="T74" s="1907"/>
    </row>
    <row r="75" spans="1:20" s="279" customFormat="1" ht="21.95" customHeight="1">
      <c r="A75" s="1911" t="s">
        <v>180</v>
      </c>
      <c r="B75" s="1266" t="s">
        <v>181</v>
      </c>
      <c r="C75" s="1266" t="s">
        <v>349</v>
      </c>
      <c r="D75" s="1274" t="s">
        <v>1860</v>
      </c>
      <c r="E75" s="950" t="s">
        <v>2313</v>
      </c>
      <c r="F75" s="949">
        <v>22</v>
      </c>
      <c r="G75" s="1273" t="s">
        <v>725</v>
      </c>
      <c r="H75" s="1861" t="s">
        <v>678</v>
      </c>
      <c r="I75" s="1265">
        <v>36577</v>
      </c>
      <c r="J75" s="1265">
        <v>36577</v>
      </c>
      <c r="K75" s="1989">
        <v>36577</v>
      </c>
      <c r="L75" s="2894">
        <f t="shared" si="4"/>
        <v>0</v>
      </c>
      <c r="M75" s="1268">
        <v>100</v>
      </c>
      <c r="N75" s="1268">
        <v>100</v>
      </c>
      <c r="O75" s="1268">
        <v>1</v>
      </c>
      <c r="P75" s="1268" t="s">
        <v>51</v>
      </c>
      <c r="Q75" s="1268" t="s">
        <v>51</v>
      </c>
      <c r="R75" s="1268" t="s">
        <v>51</v>
      </c>
      <c r="S75" s="1268"/>
      <c r="T75" s="1947"/>
    </row>
    <row r="76" spans="1:20" s="279" customFormat="1" ht="21.95" customHeight="1">
      <c r="A76" s="1911" t="s">
        <v>180</v>
      </c>
      <c r="B76" s="1266" t="s">
        <v>181</v>
      </c>
      <c r="C76" s="1266" t="s">
        <v>349</v>
      </c>
      <c r="D76" s="1274" t="s">
        <v>396</v>
      </c>
      <c r="E76" s="1267" t="s">
        <v>2314</v>
      </c>
      <c r="F76" s="1268">
        <v>44</v>
      </c>
      <c r="G76" s="1273" t="s">
        <v>725</v>
      </c>
      <c r="H76" s="1861" t="s">
        <v>678</v>
      </c>
      <c r="I76" s="1272">
        <v>29172</v>
      </c>
      <c r="J76" s="1272">
        <v>29172</v>
      </c>
      <c r="K76" s="1989">
        <v>29172</v>
      </c>
      <c r="L76" s="1104">
        <f t="shared" si="4"/>
        <v>0</v>
      </c>
      <c r="M76" s="1268">
        <v>100</v>
      </c>
      <c r="N76" s="1268">
        <v>100</v>
      </c>
      <c r="O76" s="1268">
        <v>1</v>
      </c>
      <c r="P76" s="1268" t="s">
        <v>51</v>
      </c>
      <c r="Q76" s="1268" t="s">
        <v>51</v>
      </c>
      <c r="R76" s="1268" t="s">
        <v>51</v>
      </c>
      <c r="S76" s="1268"/>
      <c r="T76" s="1947"/>
    </row>
    <row r="77" spans="1:20" s="279" customFormat="1" ht="21.95" customHeight="1">
      <c r="A77" s="1911" t="s">
        <v>180</v>
      </c>
      <c r="B77" s="1266" t="s">
        <v>181</v>
      </c>
      <c r="C77" s="1266" t="s">
        <v>349</v>
      </c>
      <c r="D77" s="1274" t="s">
        <v>454</v>
      </c>
      <c r="E77" s="950" t="s">
        <v>454</v>
      </c>
      <c r="F77" s="995"/>
      <c r="G77" s="1273" t="s">
        <v>725</v>
      </c>
      <c r="H77" s="1861" t="s">
        <v>678</v>
      </c>
      <c r="I77" s="1272">
        <v>35046</v>
      </c>
      <c r="J77" s="1272">
        <v>35046</v>
      </c>
      <c r="K77" s="1989">
        <v>35046</v>
      </c>
      <c r="L77" s="1104">
        <f t="shared" si="4"/>
        <v>0</v>
      </c>
      <c r="M77" s="1268">
        <v>100</v>
      </c>
      <c r="N77" s="1268">
        <v>100</v>
      </c>
      <c r="O77" s="1268">
        <v>1</v>
      </c>
      <c r="P77" s="1268"/>
      <c r="Q77" s="1268"/>
      <c r="R77" s="1268" t="s">
        <v>51</v>
      </c>
      <c r="S77" s="1268"/>
      <c r="T77" s="1947" t="s">
        <v>2315</v>
      </c>
    </row>
    <row r="78" spans="1:20" s="279" customFormat="1" ht="21.95" customHeight="1">
      <c r="A78" s="1911" t="s">
        <v>180</v>
      </c>
      <c r="B78" s="1266" t="s">
        <v>181</v>
      </c>
      <c r="C78" s="1266" t="s">
        <v>349</v>
      </c>
      <c r="D78" s="1274" t="s">
        <v>2316</v>
      </c>
      <c r="E78" s="1267" t="s">
        <v>2317</v>
      </c>
      <c r="F78" s="1268">
        <v>28</v>
      </c>
      <c r="G78" s="1273" t="s">
        <v>725</v>
      </c>
      <c r="H78" s="1861" t="s">
        <v>678</v>
      </c>
      <c r="I78" s="1272">
        <v>20122</v>
      </c>
      <c r="J78" s="1272">
        <v>20122</v>
      </c>
      <c r="K78" s="1989">
        <v>20122</v>
      </c>
      <c r="L78" s="1104">
        <v>0</v>
      </c>
      <c r="M78" s="1268">
        <v>100</v>
      </c>
      <c r="N78" s="1268">
        <v>100</v>
      </c>
      <c r="O78" s="1268">
        <v>1</v>
      </c>
      <c r="P78" s="1268"/>
      <c r="Q78" s="1268" t="s">
        <v>51</v>
      </c>
      <c r="R78" s="1268"/>
      <c r="S78" s="1268"/>
      <c r="T78" s="1947"/>
    </row>
    <row r="79" spans="1:20" s="279" customFormat="1" ht="21.95" customHeight="1">
      <c r="A79" s="1911" t="s">
        <v>180</v>
      </c>
      <c r="B79" s="1266" t="s">
        <v>181</v>
      </c>
      <c r="C79" s="1266" t="s">
        <v>349</v>
      </c>
      <c r="D79" s="1274" t="s">
        <v>734</v>
      </c>
      <c r="E79" s="1267" t="s">
        <v>2318</v>
      </c>
      <c r="F79" s="1268">
        <v>36</v>
      </c>
      <c r="G79" s="1273" t="s">
        <v>725</v>
      </c>
      <c r="H79" s="1861" t="s">
        <v>678</v>
      </c>
      <c r="I79" s="1272">
        <v>12500</v>
      </c>
      <c r="J79" s="1272">
        <v>12500</v>
      </c>
      <c r="K79" s="1989">
        <v>12500</v>
      </c>
      <c r="L79" s="1104">
        <f>I79-K79</f>
        <v>0</v>
      </c>
      <c r="M79" s="1268">
        <v>100</v>
      </c>
      <c r="N79" s="1268">
        <v>100</v>
      </c>
      <c r="O79" s="1268">
        <v>1</v>
      </c>
      <c r="P79" s="1268" t="s">
        <v>51</v>
      </c>
      <c r="Q79" s="1268"/>
      <c r="R79" s="1268"/>
      <c r="S79" s="1268" t="s">
        <v>51</v>
      </c>
      <c r="T79" s="1947"/>
    </row>
    <row r="80" spans="1:20" s="279" customFormat="1" ht="21.95" customHeight="1">
      <c r="A80" s="1911" t="s">
        <v>180</v>
      </c>
      <c r="B80" s="1266" t="s">
        <v>181</v>
      </c>
      <c r="C80" s="1266" t="s">
        <v>349</v>
      </c>
      <c r="D80" s="1274" t="s">
        <v>386</v>
      </c>
      <c r="E80" s="1267" t="s">
        <v>1274</v>
      </c>
      <c r="F80" s="1268">
        <v>45</v>
      </c>
      <c r="G80" s="1273" t="s">
        <v>725</v>
      </c>
      <c r="H80" s="1861" t="s">
        <v>678</v>
      </c>
      <c r="I80" s="1272">
        <v>8000</v>
      </c>
      <c r="J80" s="1272">
        <v>8000</v>
      </c>
      <c r="K80" s="1989">
        <v>8000</v>
      </c>
      <c r="L80" s="1104">
        <v>0</v>
      </c>
      <c r="M80" s="1268">
        <v>100</v>
      </c>
      <c r="N80" s="1268">
        <v>100</v>
      </c>
      <c r="O80" s="1268">
        <v>1</v>
      </c>
      <c r="P80" s="1268"/>
      <c r="Q80" s="1268"/>
      <c r="R80" s="1268"/>
      <c r="S80" s="1268" t="s">
        <v>51</v>
      </c>
      <c r="T80" s="1947" t="s">
        <v>2319</v>
      </c>
    </row>
    <row r="81" spans="1:20" s="279" customFormat="1" ht="21.95" customHeight="1">
      <c r="A81" s="1911" t="s">
        <v>180</v>
      </c>
      <c r="B81" s="1266" t="s">
        <v>181</v>
      </c>
      <c r="C81" s="1266" t="s">
        <v>349</v>
      </c>
      <c r="D81" s="1274" t="s">
        <v>394</v>
      </c>
      <c r="E81" s="950" t="s">
        <v>2320</v>
      </c>
      <c r="F81" s="949">
        <v>89</v>
      </c>
      <c r="G81" s="1273" t="s">
        <v>725</v>
      </c>
      <c r="H81" s="1861" t="s">
        <v>678</v>
      </c>
      <c r="I81" s="1272">
        <v>8000</v>
      </c>
      <c r="J81" s="1272">
        <v>8000</v>
      </c>
      <c r="K81" s="1989">
        <v>8000</v>
      </c>
      <c r="L81" s="1104">
        <v>0</v>
      </c>
      <c r="M81" s="1268">
        <v>100</v>
      </c>
      <c r="N81" s="1268">
        <v>100</v>
      </c>
      <c r="O81" s="1268">
        <v>1</v>
      </c>
      <c r="P81" s="1268"/>
      <c r="Q81" s="1268"/>
      <c r="R81" s="1268"/>
      <c r="S81" s="1268" t="s">
        <v>51</v>
      </c>
      <c r="T81" s="1947" t="s">
        <v>2319</v>
      </c>
    </row>
    <row r="82" spans="1:20" s="279" customFormat="1" ht="17.25" customHeight="1">
      <c r="A82" s="2389" t="s">
        <v>180</v>
      </c>
      <c r="B82" s="2390" t="s">
        <v>181</v>
      </c>
      <c r="C82" s="2390" t="s">
        <v>349</v>
      </c>
      <c r="D82" s="2391" t="s">
        <v>1857</v>
      </c>
      <c r="E82" s="950" t="s">
        <v>1858</v>
      </c>
      <c r="F82" s="949">
        <v>54</v>
      </c>
      <c r="G82" s="2212" t="s">
        <v>725</v>
      </c>
      <c r="H82" s="1861" t="s">
        <v>678</v>
      </c>
      <c r="I82" s="2376">
        <v>12500</v>
      </c>
      <c r="J82" s="2376">
        <v>12500</v>
      </c>
      <c r="K82" s="2798">
        <v>12500</v>
      </c>
      <c r="L82" s="2908">
        <v>0</v>
      </c>
      <c r="M82" s="2373">
        <v>100</v>
      </c>
      <c r="N82" s="2373">
        <v>100</v>
      </c>
      <c r="O82" s="2373">
        <v>1</v>
      </c>
      <c r="P82" s="2373"/>
      <c r="Q82" s="2373" t="s">
        <v>51</v>
      </c>
      <c r="R82" s="2373"/>
      <c r="S82" s="2373" t="s">
        <v>51</v>
      </c>
      <c r="T82" s="2377"/>
    </row>
    <row r="83" spans="1:20" s="279" customFormat="1" ht="14.25" customHeight="1">
      <c r="A83" s="2389"/>
      <c r="B83" s="2390"/>
      <c r="C83" s="2390"/>
      <c r="D83" s="2391"/>
      <c r="E83" s="1267" t="s">
        <v>2321</v>
      </c>
      <c r="F83" s="1268">
        <v>41</v>
      </c>
      <c r="G83" s="2212"/>
      <c r="H83" s="1861" t="s">
        <v>678</v>
      </c>
      <c r="I83" s="2376"/>
      <c r="J83" s="2376"/>
      <c r="K83" s="2798"/>
      <c r="L83" s="2908">
        <v>0</v>
      </c>
      <c r="M83" s="2373"/>
      <c r="N83" s="2373"/>
      <c r="O83" s="2373"/>
      <c r="P83" s="2373"/>
      <c r="Q83" s="2373"/>
      <c r="R83" s="2373"/>
      <c r="S83" s="2373"/>
      <c r="T83" s="2377"/>
    </row>
    <row r="84" spans="1:20" s="279" customFormat="1" ht="37.5" customHeight="1">
      <c r="A84" s="1911" t="s">
        <v>180</v>
      </c>
      <c r="B84" s="1912" t="s">
        <v>181</v>
      </c>
      <c r="C84" s="1912" t="s">
        <v>401</v>
      </c>
      <c r="D84" s="1971" t="s">
        <v>2322</v>
      </c>
      <c r="E84" s="1068" t="s">
        <v>2323</v>
      </c>
      <c r="F84" s="999">
        <v>95</v>
      </c>
      <c r="G84" s="1984" t="s">
        <v>725</v>
      </c>
      <c r="H84" s="1861" t="s">
        <v>678</v>
      </c>
      <c r="I84" s="1969">
        <v>45000</v>
      </c>
      <c r="J84" s="1986">
        <v>45000</v>
      </c>
      <c r="K84" s="1985">
        <v>45000</v>
      </c>
      <c r="L84" s="2909">
        <f t="shared" ref="L84:L90" si="5">I84-K84</f>
        <v>0</v>
      </c>
      <c r="M84" s="1906">
        <v>100</v>
      </c>
      <c r="N84" s="1906">
        <v>100</v>
      </c>
      <c r="O84" s="1906">
        <v>1</v>
      </c>
      <c r="P84" s="1982"/>
      <c r="Q84" s="1982"/>
      <c r="R84" s="1982"/>
      <c r="S84" s="1982"/>
      <c r="T84" s="1907"/>
    </row>
    <row r="85" spans="1:20" s="279" customFormat="1" ht="18" customHeight="1">
      <c r="A85" s="2389" t="s">
        <v>180</v>
      </c>
      <c r="B85" s="2448" t="s">
        <v>181</v>
      </c>
      <c r="C85" s="2448" t="s">
        <v>401</v>
      </c>
      <c r="D85" s="2594" t="s">
        <v>2324</v>
      </c>
      <c r="E85" s="1068" t="s">
        <v>2325</v>
      </c>
      <c r="F85" s="999">
        <v>44</v>
      </c>
      <c r="G85" s="2765" t="s">
        <v>725</v>
      </c>
      <c r="H85" s="1861" t="s">
        <v>678</v>
      </c>
      <c r="I85" s="2596">
        <v>59100.7</v>
      </c>
      <c r="J85" s="2766">
        <v>59100.7</v>
      </c>
      <c r="K85" s="2767">
        <v>59100.7</v>
      </c>
      <c r="L85" s="2910">
        <f t="shared" si="5"/>
        <v>0</v>
      </c>
      <c r="M85" s="2396">
        <v>100</v>
      </c>
      <c r="N85" s="2396">
        <v>100</v>
      </c>
      <c r="O85" s="2396">
        <v>1</v>
      </c>
      <c r="P85" s="2802"/>
      <c r="Q85" s="2802"/>
      <c r="R85" s="2802"/>
      <c r="S85" s="2802"/>
      <c r="T85" s="2450"/>
    </row>
    <row r="86" spans="1:20" s="279" customFormat="1" ht="18" customHeight="1">
      <c r="A86" s="2389"/>
      <c r="B86" s="2448"/>
      <c r="C86" s="2448"/>
      <c r="D86" s="2594"/>
      <c r="E86" s="1905" t="s">
        <v>2326</v>
      </c>
      <c r="F86" s="1906">
        <v>48</v>
      </c>
      <c r="G86" s="2765"/>
      <c r="H86" s="1861" t="s">
        <v>678</v>
      </c>
      <c r="I86" s="2596"/>
      <c r="J86" s="2766"/>
      <c r="K86" s="2767"/>
      <c r="L86" s="2910">
        <f t="shared" si="5"/>
        <v>0</v>
      </c>
      <c r="M86" s="2396"/>
      <c r="N86" s="2396"/>
      <c r="O86" s="2396"/>
      <c r="P86" s="2802"/>
      <c r="Q86" s="2802"/>
      <c r="R86" s="2802"/>
      <c r="S86" s="2802"/>
      <c r="T86" s="2450"/>
    </row>
    <row r="87" spans="1:20" s="279" customFormat="1" ht="18" customHeight="1">
      <c r="A87" s="2389"/>
      <c r="B87" s="2448"/>
      <c r="C87" s="2448"/>
      <c r="D87" s="2594"/>
      <c r="E87" s="1905" t="s">
        <v>2327</v>
      </c>
      <c r="F87" s="1906">
        <v>26</v>
      </c>
      <c r="G87" s="2765"/>
      <c r="H87" s="1861" t="s">
        <v>678</v>
      </c>
      <c r="I87" s="2596"/>
      <c r="J87" s="2766"/>
      <c r="K87" s="2767"/>
      <c r="L87" s="2910">
        <f t="shared" si="5"/>
        <v>0</v>
      </c>
      <c r="M87" s="2396"/>
      <c r="N87" s="2396"/>
      <c r="O87" s="2396"/>
      <c r="P87" s="2802"/>
      <c r="Q87" s="2802"/>
      <c r="R87" s="2802"/>
      <c r="S87" s="2802"/>
      <c r="T87" s="2450"/>
    </row>
    <row r="88" spans="1:20" s="279" customFormat="1" ht="18" customHeight="1">
      <c r="A88" s="2389"/>
      <c r="B88" s="2448"/>
      <c r="C88" s="2448"/>
      <c r="D88" s="2594"/>
      <c r="E88" s="1905" t="s">
        <v>2328</v>
      </c>
      <c r="F88" s="1906">
        <v>44</v>
      </c>
      <c r="G88" s="2765"/>
      <c r="H88" s="1861" t="s">
        <v>678</v>
      </c>
      <c r="I88" s="2596"/>
      <c r="J88" s="2766"/>
      <c r="K88" s="2767"/>
      <c r="L88" s="2910">
        <f t="shared" si="5"/>
        <v>0</v>
      </c>
      <c r="M88" s="2396"/>
      <c r="N88" s="2396"/>
      <c r="O88" s="2396"/>
      <c r="P88" s="2802"/>
      <c r="Q88" s="2802"/>
      <c r="R88" s="2802"/>
      <c r="S88" s="2802"/>
      <c r="T88" s="2450"/>
    </row>
    <row r="89" spans="1:20" s="279" customFormat="1" ht="18" customHeight="1">
      <c r="A89" s="1911" t="s">
        <v>180</v>
      </c>
      <c r="B89" s="1912" t="s">
        <v>181</v>
      </c>
      <c r="C89" s="1912" t="s">
        <v>401</v>
      </c>
      <c r="D89" s="1971" t="s">
        <v>1439</v>
      </c>
      <c r="E89" s="1068" t="s">
        <v>1439</v>
      </c>
      <c r="F89" s="999">
        <v>48</v>
      </c>
      <c r="G89" s="1984" t="s">
        <v>725</v>
      </c>
      <c r="H89" s="1861" t="s">
        <v>678</v>
      </c>
      <c r="I89" s="1969">
        <v>10000</v>
      </c>
      <c r="J89" s="1986">
        <v>10000</v>
      </c>
      <c r="K89" s="1985">
        <v>10000</v>
      </c>
      <c r="L89" s="2909">
        <f t="shared" si="5"/>
        <v>0</v>
      </c>
      <c r="M89" s="1906">
        <v>100</v>
      </c>
      <c r="N89" s="1906">
        <v>100</v>
      </c>
      <c r="O89" s="1906">
        <v>1</v>
      </c>
      <c r="P89" s="1982"/>
      <c r="Q89" s="1982"/>
      <c r="R89" s="1982"/>
      <c r="S89" s="1982"/>
      <c r="T89" s="1907"/>
    </row>
    <row r="90" spans="1:20" s="279" customFormat="1" ht="18" customHeight="1">
      <c r="A90" s="1911" t="s">
        <v>180</v>
      </c>
      <c r="B90" s="1912" t="s">
        <v>181</v>
      </c>
      <c r="C90" s="1912" t="s">
        <v>401</v>
      </c>
      <c r="D90" s="1971" t="s">
        <v>1441</v>
      </c>
      <c r="E90" s="1905" t="s">
        <v>2329</v>
      </c>
      <c r="F90" s="1906">
        <v>29</v>
      </c>
      <c r="G90" s="1984" t="s">
        <v>725</v>
      </c>
      <c r="H90" s="1861" t="s">
        <v>678</v>
      </c>
      <c r="I90" s="1969">
        <v>10010</v>
      </c>
      <c r="J90" s="1986">
        <v>10010</v>
      </c>
      <c r="K90" s="1985">
        <v>10010</v>
      </c>
      <c r="L90" s="2909">
        <f t="shared" si="5"/>
        <v>0</v>
      </c>
      <c r="M90" s="1906">
        <v>100</v>
      </c>
      <c r="N90" s="1906">
        <v>100</v>
      </c>
      <c r="O90" s="1906">
        <v>1</v>
      </c>
      <c r="P90" s="1982"/>
      <c r="Q90" s="1982"/>
      <c r="R90" s="1982"/>
      <c r="S90" s="1982"/>
      <c r="T90" s="1907"/>
    </row>
    <row r="91" spans="1:20" s="279" customFormat="1" ht="18" customHeight="1">
      <c r="A91" s="2389" t="s">
        <v>180</v>
      </c>
      <c r="B91" s="2390" t="s">
        <v>181</v>
      </c>
      <c r="C91" s="2390" t="s">
        <v>416</v>
      </c>
      <c r="D91" s="2391" t="s">
        <v>2330</v>
      </c>
      <c r="E91" s="950" t="s">
        <v>2331</v>
      </c>
      <c r="F91" s="949">
        <v>119</v>
      </c>
      <c r="G91" s="2231" t="s">
        <v>725</v>
      </c>
      <c r="H91" s="1269" t="s">
        <v>678</v>
      </c>
      <c r="I91" s="2428">
        <v>20000</v>
      </c>
      <c r="J91" s="2428">
        <v>20000</v>
      </c>
      <c r="K91" s="2768">
        <v>20000</v>
      </c>
      <c r="L91" s="2911">
        <f t="shared" ref="L91:L100" si="6">I91-K91</f>
        <v>0</v>
      </c>
      <c r="M91" s="2373">
        <v>100</v>
      </c>
      <c r="N91" s="2373">
        <v>100</v>
      </c>
      <c r="O91" s="2373">
        <v>1</v>
      </c>
      <c r="P91" s="2373"/>
      <c r="Q91" s="2373"/>
      <c r="R91" s="2373"/>
      <c r="S91" s="2373"/>
      <c r="T91" s="2377"/>
    </row>
    <row r="92" spans="1:20" s="279" customFormat="1" ht="18" customHeight="1">
      <c r="A92" s="2389"/>
      <c r="B92" s="2390"/>
      <c r="C92" s="2390"/>
      <c r="D92" s="2391"/>
      <c r="E92" s="950" t="s">
        <v>2332</v>
      </c>
      <c r="F92" s="949">
        <v>69</v>
      </c>
      <c r="G92" s="2231"/>
      <c r="H92" s="1269" t="s">
        <v>678</v>
      </c>
      <c r="I92" s="2428"/>
      <c r="J92" s="2428"/>
      <c r="K92" s="2768"/>
      <c r="L92" s="2904">
        <f t="shared" si="6"/>
        <v>0</v>
      </c>
      <c r="M92" s="2373"/>
      <c r="N92" s="2373"/>
      <c r="O92" s="2373"/>
      <c r="P92" s="2373"/>
      <c r="Q92" s="2373"/>
      <c r="R92" s="2373"/>
      <c r="S92" s="2373"/>
      <c r="T92" s="2377"/>
    </row>
    <row r="93" spans="1:20" s="279" customFormat="1" ht="18" customHeight="1">
      <c r="A93" s="2389"/>
      <c r="B93" s="2390"/>
      <c r="C93" s="2390"/>
      <c r="D93" s="2391"/>
      <c r="E93" s="1267" t="s">
        <v>2333</v>
      </c>
      <c r="F93" s="1268">
        <v>58</v>
      </c>
      <c r="G93" s="2231"/>
      <c r="H93" s="1269" t="s">
        <v>678</v>
      </c>
      <c r="I93" s="2428"/>
      <c r="J93" s="2428"/>
      <c r="K93" s="2768"/>
      <c r="L93" s="2904">
        <f t="shared" si="6"/>
        <v>0</v>
      </c>
      <c r="M93" s="2373"/>
      <c r="N93" s="2373"/>
      <c r="O93" s="2373"/>
      <c r="P93" s="2373"/>
      <c r="Q93" s="2373"/>
      <c r="R93" s="2373"/>
      <c r="S93" s="2373"/>
      <c r="T93" s="2377"/>
    </row>
    <row r="94" spans="1:20" s="279" customFormat="1" ht="18" customHeight="1">
      <c r="A94" s="2389"/>
      <c r="B94" s="2390"/>
      <c r="C94" s="2390"/>
      <c r="D94" s="2391"/>
      <c r="E94" s="950" t="s">
        <v>2334</v>
      </c>
      <c r="F94" s="949">
        <v>185</v>
      </c>
      <c r="G94" s="2231"/>
      <c r="H94" s="1269" t="s">
        <v>678</v>
      </c>
      <c r="I94" s="2428"/>
      <c r="J94" s="2428"/>
      <c r="K94" s="2768"/>
      <c r="L94" s="2904">
        <f t="shared" si="6"/>
        <v>0</v>
      </c>
      <c r="M94" s="2373"/>
      <c r="N94" s="2373"/>
      <c r="O94" s="2373"/>
      <c r="P94" s="2373"/>
      <c r="Q94" s="2373"/>
      <c r="R94" s="2373"/>
      <c r="S94" s="2373"/>
      <c r="T94" s="2377"/>
    </row>
    <row r="95" spans="1:20" s="279" customFormat="1" ht="18" customHeight="1">
      <c r="A95" s="2389"/>
      <c r="B95" s="2390"/>
      <c r="C95" s="2390"/>
      <c r="D95" s="2391"/>
      <c r="E95" s="1267" t="s">
        <v>2335</v>
      </c>
      <c r="F95" s="1268">
        <v>61</v>
      </c>
      <c r="G95" s="2231"/>
      <c r="H95" s="1269" t="s">
        <v>678</v>
      </c>
      <c r="I95" s="2428"/>
      <c r="J95" s="2428"/>
      <c r="K95" s="2768"/>
      <c r="L95" s="2904">
        <f t="shared" si="6"/>
        <v>0</v>
      </c>
      <c r="M95" s="2373"/>
      <c r="N95" s="2373"/>
      <c r="O95" s="2373"/>
      <c r="P95" s="2373"/>
      <c r="Q95" s="2373"/>
      <c r="R95" s="2373"/>
      <c r="S95" s="2373"/>
      <c r="T95" s="2377"/>
    </row>
    <row r="96" spans="1:20" s="279" customFormat="1" ht="18" customHeight="1">
      <c r="A96" s="2389" t="s">
        <v>180</v>
      </c>
      <c r="B96" s="2390" t="s">
        <v>181</v>
      </c>
      <c r="C96" s="2390" t="s">
        <v>416</v>
      </c>
      <c r="D96" s="2391" t="s">
        <v>2336</v>
      </c>
      <c r="E96" s="950" t="s">
        <v>2337</v>
      </c>
      <c r="F96" s="949">
        <v>67</v>
      </c>
      <c r="G96" s="2231" t="s">
        <v>725</v>
      </c>
      <c r="H96" s="1269" t="s">
        <v>678</v>
      </c>
      <c r="I96" s="2428">
        <v>205512.21</v>
      </c>
      <c r="J96" s="2428">
        <v>205512.21</v>
      </c>
      <c r="K96" s="2605">
        <v>205512.21</v>
      </c>
      <c r="L96" s="2911">
        <f t="shared" si="6"/>
        <v>0</v>
      </c>
      <c r="M96" s="2373">
        <v>100</v>
      </c>
      <c r="N96" s="2373">
        <v>100</v>
      </c>
      <c r="O96" s="2373">
        <v>1</v>
      </c>
      <c r="P96" s="2373"/>
      <c r="Q96" s="2373"/>
      <c r="R96" s="2373"/>
      <c r="S96" s="2373"/>
      <c r="T96" s="2377"/>
    </row>
    <row r="97" spans="1:20" s="279" customFormat="1" ht="18" customHeight="1">
      <c r="A97" s="2389"/>
      <c r="B97" s="2390"/>
      <c r="C97" s="2390"/>
      <c r="D97" s="2391"/>
      <c r="E97" s="1267" t="s">
        <v>2338</v>
      </c>
      <c r="F97" s="1268">
        <v>44</v>
      </c>
      <c r="G97" s="2231"/>
      <c r="H97" s="1269" t="s">
        <v>678</v>
      </c>
      <c r="I97" s="2428"/>
      <c r="J97" s="2428"/>
      <c r="K97" s="2605"/>
      <c r="L97" s="2911">
        <f t="shared" si="6"/>
        <v>0</v>
      </c>
      <c r="M97" s="2373"/>
      <c r="N97" s="2373"/>
      <c r="O97" s="2373"/>
      <c r="P97" s="2373"/>
      <c r="Q97" s="2373"/>
      <c r="R97" s="2373"/>
      <c r="S97" s="2373"/>
      <c r="T97" s="2377"/>
    </row>
    <row r="98" spans="1:20" s="279" customFormat="1" ht="18" customHeight="1">
      <c r="A98" s="2389"/>
      <c r="B98" s="2390"/>
      <c r="C98" s="2390"/>
      <c r="D98" s="2391"/>
      <c r="E98" s="1267" t="s">
        <v>2339</v>
      </c>
      <c r="F98" s="1268">
        <v>23</v>
      </c>
      <c r="G98" s="2231"/>
      <c r="H98" s="1269" t="s">
        <v>678</v>
      </c>
      <c r="I98" s="2428"/>
      <c r="J98" s="2428"/>
      <c r="K98" s="2605"/>
      <c r="L98" s="2911">
        <f t="shared" si="6"/>
        <v>0</v>
      </c>
      <c r="M98" s="2373"/>
      <c r="N98" s="2373"/>
      <c r="O98" s="2373"/>
      <c r="P98" s="2373"/>
      <c r="Q98" s="2373"/>
      <c r="R98" s="2373"/>
      <c r="S98" s="2373"/>
      <c r="T98" s="2377"/>
    </row>
    <row r="99" spans="1:20" s="279" customFormat="1" ht="18" customHeight="1">
      <c r="A99" s="2389" t="s">
        <v>180</v>
      </c>
      <c r="B99" s="2390" t="s">
        <v>181</v>
      </c>
      <c r="C99" s="2390" t="s">
        <v>416</v>
      </c>
      <c r="D99" s="2391" t="s">
        <v>2340</v>
      </c>
      <c r="E99" s="950" t="s">
        <v>2341</v>
      </c>
      <c r="F99" s="949">
        <v>176</v>
      </c>
      <c r="G99" s="2598" t="s">
        <v>76</v>
      </c>
      <c r="H99" s="1269" t="s">
        <v>678</v>
      </c>
      <c r="I99" s="2428">
        <v>60740.04</v>
      </c>
      <c r="J99" s="2428">
        <v>60740.04</v>
      </c>
      <c r="K99" s="2605">
        <v>60740.04</v>
      </c>
      <c r="L99" s="2911">
        <f t="shared" si="6"/>
        <v>0</v>
      </c>
      <c r="M99" s="2373">
        <v>100</v>
      </c>
      <c r="N99" s="2373">
        <v>100</v>
      </c>
      <c r="O99" s="2373">
        <v>1</v>
      </c>
      <c r="P99" s="2373"/>
      <c r="Q99" s="2373"/>
      <c r="R99" s="2373"/>
      <c r="S99" s="2373"/>
      <c r="T99" s="2377"/>
    </row>
    <row r="100" spans="1:20" s="279" customFormat="1" ht="18" customHeight="1">
      <c r="A100" s="2389"/>
      <c r="B100" s="2390"/>
      <c r="C100" s="2390"/>
      <c r="D100" s="2391"/>
      <c r="E100" s="1267" t="s">
        <v>2342</v>
      </c>
      <c r="F100" s="1268">
        <v>20</v>
      </c>
      <c r="G100" s="2598"/>
      <c r="H100" s="1013" t="s">
        <v>738</v>
      </c>
      <c r="I100" s="2428"/>
      <c r="J100" s="2428"/>
      <c r="K100" s="2770"/>
      <c r="L100" s="2911">
        <f t="shared" si="6"/>
        <v>0</v>
      </c>
      <c r="M100" s="2373"/>
      <c r="N100" s="2373"/>
      <c r="O100" s="2373"/>
      <c r="P100" s="2373"/>
      <c r="Q100" s="2373"/>
      <c r="R100" s="2373"/>
      <c r="S100" s="2373"/>
      <c r="T100" s="2377"/>
    </row>
    <row r="101" spans="1:20" s="279" customFormat="1" ht="18" customHeight="1">
      <c r="A101" s="2389" t="s">
        <v>180</v>
      </c>
      <c r="B101" s="2448" t="s">
        <v>181</v>
      </c>
      <c r="C101" s="2448" t="s">
        <v>432</v>
      </c>
      <c r="D101" s="2759" t="s">
        <v>441</v>
      </c>
      <c r="E101" s="1067" t="s">
        <v>2343</v>
      </c>
      <c r="F101" s="999">
        <v>61</v>
      </c>
      <c r="G101" s="2765" t="s">
        <v>725</v>
      </c>
      <c r="H101" s="1861" t="s">
        <v>678</v>
      </c>
      <c r="I101" s="2766">
        <v>49000</v>
      </c>
      <c r="J101" s="2766">
        <v>49000</v>
      </c>
      <c r="K101" s="2767">
        <v>49000</v>
      </c>
      <c r="L101" s="2771">
        <f t="shared" ref="L101:L110" si="7">I101-K101</f>
        <v>0</v>
      </c>
      <c r="M101" s="2396">
        <v>100</v>
      </c>
      <c r="N101" s="2396">
        <v>100</v>
      </c>
      <c r="O101" s="2396">
        <v>1</v>
      </c>
      <c r="P101" s="2802"/>
      <c r="Q101" s="2396"/>
      <c r="R101" s="2396"/>
      <c r="S101" s="2396"/>
      <c r="T101" s="2450"/>
    </row>
    <row r="102" spans="1:20" s="279" customFormat="1" ht="18" customHeight="1">
      <c r="A102" s="2389"/>
      <c r="B102" s="2448"/>
      <c r="C102" s="2448"/>
      <c r="D102" s="2759"/>
      <c r="E102" s="211" t="s">
        <v>1869</v>
      </c>
      <c r="F102" s="720">
        <v>9</v>
      </c>
      <c r="G102" s="2765"/>
      <c r="H102" s="1861" t="s">
        <v>678</v>
      </c>
      <c r="I102" s="2766"/>
      <c r="J102" s="2766"/>
      <c r="K102" s="2767"/>
      <c r="L102" s="2771">
        <f t="shared" si="7"/>
        <v>0</v>
      </c>
      <c r="M102" s="2396"/>
      <c r="N102" s="2396"/>
      <c r="O102" s="2396"/>
      <c r="P102" s="2802"/>
      <c r="Q102" s="2396"/>
      <c r="R102" s="2396"/>
      <c r="S102" s="2396"/>
      <c r="T102" s="2450"/>
    </row>
    <row r="103" spans="1:20" s="279" customFormat="1" ht="18" customHeight="1">
      <c r="A103" s="2389"/>
      <c r="B103" s="2448"/>
      <c r="C103" s="2448"/>
      <c r="D103" s="2759"/>
      <c r="E103" s="211" t="s">
        <v>1870</v>
      </c>
      <c r="F103" s="1885">
        <v>37</v>
      </c>
      <c r="G103" s="2765"/>
      <c r="H103" s="1861" t="s">
        <v>678</v>
      </c>
      <c r="I103" s="2766"/>
      <c r="J103" s="2766"/>
      <c r="K103" s="2767"/>
      <c r="L103" s="2771">
        <f t="shared" si="7"/>
        <v>0</v>
      </c>
      <c r="M103" s="2396"/>
      <c r="N103" s="2396"/>
      <c r="O103" s="2396"/>
      <c r="P103" s="2802"/>
      <c r="Q103" s="2396"/>
      <c r="R103" s="2396"/>
      <c r="S103" s="2396"/>
      <c r="T103" s="2450"/>
    </row>
    <row r="104" spans="1:20" s="279" customFormat="1" ht="18" customHeight="1">
      <c r="A104" s="2389"/>
      <c r="B104" s="2448"/>
      <c r="C104" s="2448"/>
      <c r="D104" s="2759"/>
      <c r="E104" s="211" t="s">
        <v>2344</v>
      </c>
      <c r="F104" s="1885">
        <v>40</v>
      </c>
      <c r="G104" s="2765"/>
      <c r="H104" s="1861" t="s">
        <v>678</v>
      </c>
      <c r="I104" s="2766"/>
      <c r="J104" s="2766"/>
      <c r="K104" s="2767"/>
      <c r="L104" s="2771">
        <f t="shared" si="7"/>
        <v>0</v>
      </c>
      <c r="M104" s="2396"/>
      <c r="N104" s="2396"/>
      <c r="O104" s="2396"/>
      <c r="P104" s="2802"/>
      <c r="Q104" s="2396"/>
      <c r="R104" s="2396"/>
      <c r="S104" s="2396"/>
      <c r="T104" s="2450"/>
    </row>
    <row r="105" spans="1:20" s="279" customFormat="1" ht="18" customHeight="1">
      <c r="A105" s="1911" t="s">
        <v>180</v>
      </c>
      <c r="B105" s="1912" t="s">
        <v>181</v>
      </c>
      <c r="C105" s="1912" t="s">
        <v>432</v>
      </c>
      <c r="D105" s="1980" t="s">
        <v>2345</v>
      </c>
      <c r="E105" s="1067" t="s">
        <v>533</v>
      </c>
      <c r="F105" s="1044">
        <v>7</v>
      </c>
      <c r="G105" s="1984" t="s">
        <v>725</v>
      </c>
      <c r="H105" s="1861" t="s">
        <v>678</v>
      </c>
      <c r="I105" s="1986">
        <v>80000</v>
      </c>
      <c r="J105" s="1986">
        <v>80000</v>
      </c>
      <c r="K105" s="1985">
        <v>80000</v>
      </c>
      <c r="L105" s="1990">
        <f t="shared" si="7"/>
        <v>0</v>
      </c>
      <c r="M105" s="1906">
        <v>100</v>
      </c>
      <c r="N105" s="1906">
        <v>100</v>
      </c>
      <c r="O105" s="1906">
        <v>1</v>
      </c>
      <c r="P105" s="1982"/>
      <c r="Q105" s="1906"/>
      <c r="R105" s="1906"/>
      <c r="S105" s="1906"/>
      <c r="T105" s="1907"/>
    </row>
    <row r="106" spans="1:20" s="26" customFormat="1" ht="26.25" customHeight="1">
      <c r="A106" s="2389" t="s">
        <v>180</v>
      </c>
      <c r="B106" s="2390" t="s">
        <v>181</v>
      </c>
      <c r="C106" s="2390" t="s">
        <v>463</v>
      </c>
      <c r="D106" s="2391" t="s">
        <v>2119</v>
      </c>
      <c r="E106" s="1267" t="s">
        <v>2346</v>
      </c>
      <c r="F106" s="1268">
        <v>17</v>
      </c>
      <c r="G106" s="2598" t="s">
        <v>76</v>
      </c>
      <c r="H106" s="1586" t="s">
        <v>741</v>
      </c>
      <c r="I106" s="2376">
        <v>34020</v>
      </c>
      <c r="J106" s="2376">
        <v>34020</v>
      </c>
      <c r="K106" s="2607">
        <v>34020</v>
      </c>
      <c r="L106" s="2908">
        <f t="shared" si="7"/>
        <v>0</v>
      </c>
      <c r="M106" s="2610">
        <v>100</v>
      </c>
      <c r="N106" s="2610">
        <v>100</v>
      </c>
      <c r="O106" s="2610">
        <v>1</v>
      </c>
      <c r="P106" s="2610"/>
      <c r="Q106" s="2610"/>
      <c r="R106" s="2610"/>
      <c r="S106" s="2610"/>
      <c r="T106" s="2377"/>
    </row>
    <row r="107" spans="1:20" s="26" customFormat="1" ht="24.75" customHeight="1">
      <c r="A107" s="2389"/>
      <c r="B107" s="2390"/>
      <c r="C107" s="2390"/>
      <c r="D107" s="2391"/>
      <c r="E107" s="1267" t="s">
        <v>2347</v>
      </c>
      <c r="F107" s="1268">
        <v>9</v>
      </c>
      <c r="G107" s="2598"/>
      <c r="H107" s="1586" t="s">
        <v>741</v>
      </c>
      <c r="I107" s="2376"/>
      <c r="J107" s="2376"/>
      <c r="K107" s="2769"/>
      <c r="L107" s="2908">
        <f t="shared" si="7"/>
        <v>0</v>
      </c>
      <c r="M107" s="2610"/>
      <c r="N107" s="2610"/>
      <c r="O107" s="2610"/>
      <c r="P107" s="2610"/>
      <c r="Q107" s="2610"/>
      <c r="R107" s="2610"/>
      <c r="S107" s="2610"/>
      <c r="T107" s="2377"/>
    </row>
    <row r="108" spans="1:20" s="26" customFormat="1" ht="30" customHeight="1">
      <c r="A108" s="1911" t="s">
        <v>180</v>
      </c>
      <c r="B108" s="1266" t="s">
        <v>181</v>
      </c>
      <c r="C108" s="1266" t="s">
        <v>476</v>
      </c>
      <c r="D108" s="1274" t="s">
        <v>2348</v>
      </c>
      <c r="E108" s="950" t="s">
        <v>533</v>
      </c>
      <c r="F108" s="949">
        <v>100</v>
      </c>
      <c r="G108" s="1587" t="s">
        <v>75</v>
      </c>
      <c r="H108" s="1588" t="s">
        <v>2308</v>
      </c>
      <c r="I108" s="1272">
        <v>190177.89</v>
      </c>
      <c r="J108" s="1272">
        <v>190177.89</v>
      </c>
      <c r="K108" s="1962">
        <v>190177.89</v>
      </c>
      <c r="L108" s="2899">
        <f t="shared" si="7"/>
        <v>0</v>
      </c>
      <c r="M108" s="1268">
        <v>100</v>
      </c>
      <c r="N108" s="1268">
        <v>100</v>
      </c>
      <c r="O108" s="1268">
        <v>1</v>
      </c>
      <c r="P108" s="1268"/>
      <c r="Q108" s="1268"/>
      <c r="R108" s="1268"/>
      <c r="S108" s="1268"/>
      <c r="T108" s="1947"/>
    </row>
    <row r="109" spans="1:20" s="26" customFormat="1" ht="21.95" customHeight="1">
      <c r="A109" s="1911" t="s">
        <v>180</v>
      </c>
      <c r="B109" s="1266" t="s">
        <v>181</v>
      </c>
      <c r="C109" s="1266" t="s">
        <v>512</v>
      </c>
      <c r="D109" s="1274" t="s">
        <v>2349</v>
      </c>
      <c r="E109" s="950" t="s">
        <v>2350</v>
      </c>
      <c r="F109" s="949">
        <v>28</v>
      </c>
      <c r="G109" s="1264" t="s">
        <v>725</v>
      </c>
      <c r="H109" s="1269" t="s">
        <v>678</v>
      </c>
      <c r="I109" s="1265">
        <v>30000</v>
      </c>
      <c r="J109" s="1265">
        <v>30000</v>
      </c>
      <c r="K109" s="1964">
        <v>30000</v>
      </c>
      <c r="L109" s="2905">
        <f t="shared" si="7"/>
        <v>0</v>
      </c>
      <c r="M109" s="1268">
        <v>100</v>
      </c>
      <c r="N109" s="1268">
        <v>100</v>
      </c>
      <c r="O109" s="1268">
        <v>1</v>
      </c>
      <c r="P109" s="1268"/>
      <c r="Q109" s="1268"/>
      <c r="R109" s="1268"/>
      <c r="S109" s="1268"/>
      <c r="T109" s="1947"/>
    </row>
    <row r="110" spans="1:20" s="26" customFormat="1" ht="21.95" customHeight="1">
      <c r="A110" s="2389" t="s">
        <v>180</v>
      </c>
      <c r="B110" s="2448" t="s">
        <v>181</v>
      </c>
      <c r="C110" s="2448" t="s">
        <v>533</v>
      </c>
      <c r="D110" s="2594" t="s">
        <v>546</v>
      </c>
      <c r="E110" s="1068" t="s">
        <v>2351</v>
      </c>
      <c r="F110" s="999">
        <v>42</v>
      </c>
      <c r="G110" s="2247" t="s">
        <v>725</v>
      </c>
      <c r="H110" s="1878" t="s">
        <v>678</v>
      </c>
      <c r="I110" s="2214">
        <v>73338.350000000006</v>
      </c>
      <c r="J110" s="2214">
        <v>73338.350000000006</v>
      </c>
      <c r="K110" s="2750">
        <v>73338.350000000006</v>
      </c>
      <c r="L110" s="2912">
        <f t="shared" si="7"/>
        <v>0</v>
      </c>
      <c r="M110" s="2396">
        <v>100</v>
      </c>
      <c r="N110" s="2396">
        <f>K110/I110*100</f>
        <v>100</v>
      </c>
      <c r="O110" s="2396">
        <v>1</v>
      </c>
      <c r="P110" s="2396"/>
      <c r="Q110" s="2396"/>
      <c r="R110" s="2396"/>
      <c r="S110" s="2396"/>
      <c r="T110" s="2450"/>
    </row>
    <row r="111" spans="1:20" s="26" customFormat="1" ht="21.95" customHeight="1">
      <c r="A111" s="2389"/>
      <c r="B111" s="2448"/>
      <c r="C111" s="2448"/>
      <c r="D111" s="2594"/>
      <c r="E111" s="1905" t="s">
        <v>2352</v>
      </c>
      <c r="F111" s="1906">
        <v>25</v>
      </c>
      <c r="G111" s="2247"/>
      <c r="H111" s="1878" t="s">
        <v>678</v>
      </c>
      <c r="I111" s="2214"/>
      <c r="J111" s="2214"/>
      <c r="K111" s="2750"/>
      <c r="L111" s="2912"/>
      <c r="M111" s="2396"/>
      <c r="N111" s="2396"/>
      <c r="O111" s="2396"/>
      <c r="P111" s="2396"/>
      <c r="Q111" s="2396"/>
      <c r="R111" s="2396"/>
      <c r="S111" s="2396"/>
      <c r="T111" s="2450"/>
    </row>
    <row r="112" spans="1:20" s="26" customFormat="1" ht="21.95" customHeight="1">
      <c r="A112" s="2389"/>
      <c r="B112" s="2448"/>
      <c r="C112" s="2448"/>
      <c r="D112" s="2594"/>
      <c r="E112" s="1905" t="s">
        <v>2353</v>
      </c>
      <c r="F112" s="1906">
        <v>18</v>
      </c>
      <c r="G112" s="2247"/>
      <c r="H112" s="1878" t="s">
        <v>678</v>
      </c>
      <c r="I112" s="2214"/>
      <c r="J112" s="2214"/>
      <c r="K112" s="2750"/>
      <c r="L112" s="2912"/>
      <c r="M112" s="2396"/>
      <c r="N112" s="2396"/>
      <c r="O112" s="2396"/>
      <c r="P112" s="2396"/>
      <c r="Q112" s="2396"/>
      <c r="R112" s="2396"/>
      <c r="S112" s="2396"/>
      <c r="T112" s="2450"/>
    </row>
    <row r="113" spans="1:20" s="26" customFormat="1" ht="27" customHeight="1">
      <c r="A113" s="2389" t="s">
        <v>180</v>
      </c>
      <c r="B113" s="2448" t="s">
        <v>181</v>
      </c>
      <c r="C113" s="2448" t="s">
        <v>533</v>
      </c>
      <c r="D113" s="2594" t="s">
        <v>2354</v>
      </c>
      <c r="E113" s="1069" t="s">
        <v>2355</v>
      </c>
      <c r="F113" s="999">
        <v>34</v>
      </c>
      <c r="G113" s="2247" t="s">
        <v>725</v>
      </c>
      <c r="H113" s="1878" t="s">
        <v>678</v>
      </c>
      <c r="I113" s="2214">
        <v>143672.29</v>
      </c>
      <c r="J113" s="2214">
        <v>143672.29</v>
      </c>
      <c r="K113" s="2608">
        <v>143672.29</v>
      </c>
      <c r="L113" s="2912">
        <f>I113-K113</f>
        <v>0</v>
      </c>
      <c r="M113" s="2396">
        <v>100</v>
      </c>
      <c r="N113" s="2396">
        <f>K113/I113*100</f>
        <v>100</v>
      </c>
      <c r="O113" s="2396">
        <v>1</v>
      </c>
      <c r="P113" s="2396"/>
      <c r="Q113" s="2396"/>
      <c r="R113" s="2396"/>
      <c r="S113" s="2396"/>
      <c r="T113" s="2450"/>
    </row>
    <row r="114" spans="1:20" s="26" customFormat="1" ht="21.95" customHeight="1">
      <c r="A114" s="2389"/>
      <c r="B114" s="2448"/>
      <c r="C114" s="2448"/>
      <c r="D114" s="2594"/>
      <c r="E114" s="1905" t="s">
        <v>1558</v>
      </c>
      <c r="F114" s="1906">
        <v>52</v>
      </c>
      <c r="G114" s="2247"/>
      <c r="H114" s="1878" t="s">
        <v>678</v>
      </c>
      <c r="I114" s="2214"/>
      <c r="J114" s="2214"/>
      <c r="K114" s="2608"/>
      <c r="L114" s="2912"/>
      <c r="M114" s="2396"/>
      <c r="N114" s="2396"/>
      <c r="O114" s="2396"/>
      <c r="P114" s="2396"/>
      <c r="Q114" s="2396"/>
      <c r="R114" s="2396"/>
      <c r="S114" s="2396"/>
      <c r="T114" s="2450"/>
    </row>
    <row r="115" spans="1:20" s="26" customFormat="1" ht="21.95" customHeight="1">
      <c r="A115" s="2389"/>
      <c r="B115" s="2448"/>
      <c r="C115" s="2448"/>
      <c r="D115" s="2594"/>
      <c r="E115" s="1905" t="s">
        <v>2356</v>
      </c>
      <c r="F115" s="1906">
        <v>37</v>
      </c>
      <c r="G115" s="2247"/>
      <c r="H115" s="1878" t="s">
        <v>678</v>
      </c>
      <c r="I115" s="2214"/>
      <c r="J115" s="2214"/>
      <c r="K115" s="2608"/>
      <c r="L115" s="2912"/>
      <c r="M115" s="2396"/>
      <c r="N115" s="2396"/>
      <c r="O115" s="2396"/>
      <c r="P115" s="2396"/>
      <c r="Q115" s="2396"/>
      <c r="R115" s="2396"/>
      <c r="S115" s="2396"/>
      <c r="T115" s="2450"/>
    </row>
    <row r="116" spans="1:20" s="26" customFormat="1" ht="21.95" customHeight="1">
      <c r="A116" s="1911" t="s">
        <v>180</v>
      </c>
      <c r="B116" s="1912" t="s">
        <v>181</v>
      </c>
      <c r="C116" s="1912" t="s">
        <v>533</v>
      </c>
      <c r="D116" s="1971" t="s">
        <v>2357</v>
      </c>
      <c r="E116" s="1905" t="s">
        <v>2358</v>
      </c>
      <c r="F116" s="1906">
        <v>24</v>
      </c>
      <c r="G116" s="1878" t="s">
        <v>725</v>
      </c>
      <c r="H116" s="1878" t="s">
        <v>678</v>
      </c>
      <c r="I116" s="1863">
        <v>12418.79</v>
      </c>
      <c r="J116" s="1863">
        <v>12418.79</v>
      </c>
      <c r="K116" s="1960">
        <v>12418.79</v>
      </c>
      <c r="L116" s="2898">
        <f t="shared" ref="L116:L121" si="8">I116-K116</f>
        <v>0</v>
      </c>
      <c r="M116" s="1906">
        <v>100</v>
      </c>
      <c r="N116" s="1906">
        <f t="shared" ref="N116:N121" si="9">K116/I116*100</f>
        <v>100</v>
      </c>
      <c r="O116" s="1906">
        <v>1</v>
      </c>
      <c r="P116" s="1906"/>
      <c r="Q116" s="1906"/>
      <c r="R116" s="1906"/>
      <c r="S116" s="1906"/>
      <c r="T116" s="1907"/>
    </row>
    <row r="117" spans="1:20" s="26" customFormat="1" ht="21.95" customHeight="1">
      <c r="A117" s="1911" t="s">
        <v>180</v>
      </c>
      <c r="B117" s="1912" t="s">
        <v>181</v>
      </c>
      <c r="C117" s="1912" t="s">
        <v>533</v>
      </c>
      <c r="D117" s="1971" t="s">
        <v>2359</v>
      </c>
      <c r="E117" s="1068" t="s">
        <v>2360</v>
      </c>
      <c r="F117" s="999">
        <v>30</v>
      </c>
      <c r="G117" s="1878" t="s">
        <v>725</v>
      </c>
      <c r="H117" s="1878" t="s">
        <v>678</v>
      </c>
      <c r="I117" s="1863">
        <v>38236.47</v>
      </c>
      <c r="J117" s="1863">
        <v>38236.47</v>
      </c>
      <c r="K117" s="1960">
        <v>38236.47</v>
      </c>
      <c r="L117" s="2898">
        <f t="shared" si="8"/>
        <v>0</v>
      </c>
      <c r="M117" s="1906">
        <v>100</v>
      </c>
      <c r="N117" s="1906">
        <f t="shared" si="9"/>
        <v>100</v>
      </c>
      <c r="O117" s="1906">
        <v>1</v>
      </c>
      <c r="P117" s="1906"/>
      <c r="Q117" s="1906"/>
      <c r="R117" s="1906"/>
      <c r="S117" s="1906"/>
      <c r="T117" s="1907"/>
    </row>
    <row r="118" spans="1:20" s="26" customFormat="1" ht="26.25" customHeight="1">
      <c r="A118" s="1911" t="s">
        <v>180</v>
      </c>
      <c r="B118" s="1912" t="s">
        <v>181</v>
      </c>
      <c r="C118" s="1912" t="s">
        <v>533</v>
      </c>
      <c r="D118" s="1971" t="s">
        <v>2361</v>
      </c>
      <c r="E118" s="1068" t="s">
        <v>2362</v>
      </c>
      <c r="F118" s="999">
        <v>89</v>
      </c>
      <c r="G118" s="1048" t="s">
        <v>76</v>
      </c>
      <c r="H118" s="1042" t="s">
        <v>2363</v>
      </c>
      <c r="I118" s="1863">
        <v>46569.74</v>
      </c>
      <c r="J118" s="1863">
        <v>46569.74</v>
      </c>
      <c r="K118" s="1960">
        <v>46569.74</v>
      </c>
      <c r="L118" s="2898">
        <f t="shared" si="8"/>
        <v>0</v>
      </c>
      <c r="M118" s="1906">
        <v>100</v>
      </c>
      <c r="N118" s="1906">
        <f t="shared" si="9"/>
        <v>100</v>
      </c>
      <c r="O118" s="1906">
        <v>1</v>
      </c>
      <c r="P118" s="1906"/>
      <c r="Q118" s="1906"/>
      <c r="R118" s="1906"/>
      <c r="S118" s="1906"/>
      <c r="T118" s="1907"/>
    </row>
    <row r="119" spans="1:20" s="26" customFormat="1" ht="21.95" customHeight="1">
      <c r="A119" s="1911" t="s">
        <v>180</v>
      </c>
      <c r="B119" s="1912" t="s">
        <v>181</v>
      </c>
      <c r="C119" s="1912" t="s">
        <v>533</v>
      </c>
      <c r="D119" s="1971" t="s">
        <v>454</v>
      </c>
      <c r="E119" s="1068" t="s">
        <v>454</v>
      </c>
      <c r="F119" s="995"/>
      <c r="G119" s="1878" t="s">
        <v>725</v>
      </c>
      <c r="H119" s="1878"/>
      <c r="I119" s="1863">
        <v>33971.160000000003</v>
      </c>
      <c r="J119" s="1863">
        <v>33971.160000000003</v>
      </c>
      <c r="K119" s="1960">
        <v>33971.160000000003</v>
      </c>
      <c r="L119" s="2898">
        <f t="shared" si="8"/>
        <v>0</v>
      </c>
      <c r="M119" s="1906">
        <v>100</v>
      </c>
      <c r="N119" s="1941">
        <f t="shared" si="9"/>
        <v>100</v>
      </c>
      <c r="O119" s="1906">
        <v>1</v>
      </c>
      <c r="P119" s="1906"/>
      <c r="Q119" s="1906"/>
      <c r="R119" s="1906"/>
      <c r="S119" s="1906"/>
      <c r="T119" s="1978" t="s">
        <v>2364</v>
      </c>
    </row>
    <row r="120" spans="1:20" s="26" customFormat="1" ht="63.75" customHeight="1">
      <c r="A120" s="1911" t="s">
        <v>180</v>
      </c>
      <c r="B120" s="1912" t="s">
        <v>181</v>
      </c>
      <c r="C120" s="1912" t="s">
        <v>533</v>
      </c>
      <c r="D120" s="1971" t="s">
        <v>1542</v>
      </c>
      <c r="E120" s="1068" t="s">
        <v>2365</v>
      </c>
      <c r="F120" s="999">
        <v>44</v>
      </c>
      <c r="G120" s="1878" t="s">
        <v>725</v>
      </c>
      <c r="H120" s="1878" t="s">
        <v>678</v>
      </c>
      <c r="I120" s="1863">
        <v>2979.97</v>
      </c>
      <c r="J120" s="1863">
        <v>2979.97</v>
      </c>
      <c r="K120" s="1960">
        <v>2979.97</v>
      </c>
      <c r="L120" s="2898">
        <f t="shared" si="8"/>
        <v>0</v>
      </c>
      <c r="M120" s="1906">
        <v>100</v>
      </c>
      <c r="N120" s="1941">
        <f t="shared" si="9"/>
        <v>100</v>
      </c>
      <c r="O120" s="1906">
        <v>1</v>
      </c>
      <c r="P120" s="1906"/>
      <c r="Q120" s="1906"/>
      <c r="R120" s="1906"/>
      <c r="S120" s="1906"/>
      <c r="T120" s="1978" t="s">
        <v>1891</v>
      </c>
    </row>
    <row r="121" spans="1:20" s="26" customFormat="1" ht="21.95" customHeight="1">
      <c r="A121" s="2389" t="s">
        <v>180</v>
      </c>
      <c r="B121" s="2448" t="s">
        <v>181</v>
      </c>
      <c r="C121" s="2448" t="s">
        <v>533</v>
      </c>
      <c r="D121" s="2594" t="s">
        <v>1881</v>
      </c>
      <c r="E121" s="1068" t="s">
        <v>1882</v>
      </c>
      <c r="F121" s="999">
        <v>101</v>
      </c>
      <c r="G121" s="2247" t="s">
        <v>725</v>
      </c>
      <c r="H121" s="1878" t="s">
        <v>678</v>
      </c>
      <c r="I121" s="2214">
        <v>684.4</v>
      </c>
      <c r="J121" s="2399">
        <v>684.4</v>
      </c>
      <c r="K121" s="2750">
        <v>684.4</v>
      </c>
      <c r="L121" s="2912">
        <f t="shared" si="8"/>
        <v>0</v>
      </c>
      <c r="M121" s="2396">
        <v>100</v>
      </c>
      <c r="N121" s="2387">
        <f t="shared" si="9"/>
        <v>100</v>
      </c>
      <c r="O121" s="2396">
        <v>1</v>
      </c>
      <c r="P121" s="2396"/>
      <c r="Q121" s="2396"/>
      <c r="R121" s="2396"/>
      <c r="S121" s="2396"/>
      <c r="T121" s="2805" t="s">
        <v>1891</v>
      </c>
    </row>
    <row r="122" spans="1:20" s="26" customFormat="1" ht="21.95" customHeight="1">
      <c r="A122" s="2389"/>
      <c r="B122" s="2448"/>
      <c r="C122" s="2448"/>
      <c r="D122" s="2594"/>
      <c r="E122" s="1905" t="s">
        <v>1884</v>
      </c>
      <c r="F122" s="1906">
        <v>32</v>
      </c>
      <c r="G122" s="2247"/>
      <c r="H122" s="1878" t="s">
        <v>678</v>
      </c>
      <c r="I122" s="2214"/>
      <c r="J122" s="2399"/>
      <c r="K122" s="2750"/>
      <c r="L122" s="2912"/>
      <c r="M122" s="2396"/>
      <c r="N122" s="2387"/>
      <c r="O122" s="2396"/>
      <c r="P122" s="2396"/>
      <c r="Q122" s="2396"/>
      <c r="R122" s="2396"/>
      <c r="S122" s="2396"/>
      <c r="T122" s="2805"/>
    </row>
    <row r="123" spans="1:20" s="26" customFormat="1" ht="21.95" customHeight="1">
      <c r="A123" s="1911" t="s">
        <v>180</v>
      </c>
      <c r="B123" s="1912" t="s">
        <v>181</v>
      </c>
      <c r="C123" s="1912" t="s">
        <v>533</v>
      </c>
      <c r="D123" s="1971" t="s">
        <v>539</v>
      </c>
      <c r="E123" s="1068" t="s">
        <v>1889</v>
      </c>
      <c r="F123" s="999">
        <v>86</v>
      </c>
      <c r="G123" s="1878" t="s">
        <v>725</v>
      </c>
      <c r="H123" s="1878" t="s">
        <v>678</v>
      </c>
      <c r="I123" s="1863">
        <v>5615.38</v>
      </c>
      <c r="J123" s="1863">
        <v>5615.38</v>
      </c>
      <c r="K123" s="1960">
        <v>5615.38</v>
      </c>
      <c r="L123" s="2898">
        <f>I123-K123</f>
        <v>0</v>
      </c>
      <c r="M123" s="1906">
        <v>100</v>
      </c>
      <c r="N123" s="1941">
        <f>K123/I123*100</f>
        <v>100</v>
      </c>
      <c r="O123" s="1906">
        <v>1</v>
      </c>
      <c r="P123" s="1906"/>
      <c r="Q123" s="1906"/>
      <c r="R123" s="1906"/>
      <c r="S123" s="1906"/>
      <c r="T123" s="1978" t="s">
        <v>1891</v>
      </c>
    </row>
    <row r="124" spans="1:20" s="26" customFormat="1" ht="39.75" customHeight="1">
      <c r="A124" s="1911" t="s">
        <v>180</v>
      </c>
      <c r="B124" s="1912" t="s">
        <v>181</v>
      </c>
      <c r="C124" s="1912" t="s">
        <v>533</v>
      </c>
      <c r="D124" s="1971" t="s">
        <v>2366</v>
      </c>
      <c r="E124" s="1068" t="s">
        <v>2367</v>
      </c>
      <c r="F124" s="999">
        <v>63</v>
      </c>
      <c r="G124" s="1878" t="s">
        <v>725</v>
      </c>
      <c r="H124" s="1878" t="s">
        <v>678</v>
      </c>
      <c r="I124" s="1863">
        <v>0</v>
      </c>
      <c r="J124" s="1942">
        <v>0</v>
      </c>
      <c r="K124" s="1979">
        <v>0</v>
      </c>
      <c r="L124" s="2898">
        <f>I124-K124</f>
        <v>0</v>
      </c>
      <c r="M124" s="1906">
        <v>100</v>
      </c>
      <c r="N124" s="1941">
        <v>100</v>
      </c>
      <c r="O124" s="1906">
        <v>1</v>
      </c>
      <c r="P124" s="1906"/>
      <c r="Q124" s="1906"/>
      <c r="R124" s="1906"/>
      <c r="S124" s="1906"/>
      <c r="T124" s="1978" t="s">
        <v>2368</v>
      </c>
    </row>
    <row r="125" spans="1:20" s="26" customFormat="1" ht="18" customHeight="1">
      <c r="A125" s="2389" t="s">
        <v>180</v>
      </c>
      <c r="B125" s="2448" t="s">
        <v>181</v>
      </c>
      <c r="C125" s="2448" t="s">
        <v>533</v>
      </c>
      <c r="D125" s="2594" t="s">
        <v>1885</v>
      </c>
      <c r="E125" s="1068" t="s">
        <v>1886</v>
      </c>
      <c r="F125" s="999">
        <v>41</v>
      </c>
      <c r="G125" s="2247" t="s">
        <v>725</v>
      </c>
      <c r="H125" s="1878" t="s">
        <v>678</v>
      </c>
      <c r="I125" s="2214">
        <v>4210.24</v>
      </c>
      <c r="J125" s="2214">
        <v>4210.24</v>
      </c>
      <c r="K125" s="2608">
        <v>4210.24</v>
      </c>
      <c r="L125" s="2912">
        <f>I125-K125</f>
        <v>0</v>
      </c>
      <c r="M125" s="2396">
        <v>100</v>
      </c>
      <c r="N125" s="2387">
        <f>K125/I125*100</f>
        <v>100</v>
      </c>
      <c r="O125" s="2396">
        <v>1</v>
      </c>
      <c r="P125" s="2396"/>
      <c r="Q125" s="2396"/>
      <c r="R125" s="2396"/>
      <c r="S125" s="2396"/>
      <c r="T125" s="2805" t="s">
        <v>1891</v>
      </c>
    </row>
    <row r="126" spans="1:20" s="26" customFormat="1" ht="18" customHeight="1">
      <c r="A126" s="2389"/>
      <c r="B126" s="2448"/>
      <c r="C126" s="2448"/>
      <c r="D126" s="2594"/>
      <c r="E126" s="1905" t="s">
        <v>1888</v>
      </c>
      <c r="F126" s="1906">
        <v>16</v>
      </c>
      <c r="G126" s="2247"/>
      <c r="H126" s="1878" t="s">
        <v>678</v>
      </c>
      <c r="I126" s="2214"/>
      <c r="J126" s="2214"/>
      <c r="K126" s="2608"/>
      <c r="L126" s="2912"/>
      <c r="M126" s="2396"/>
      <c r="N126" s="2387"/>
      <c r="O126" s="2396"/>
      <c r="P126" s="2396"/>
      <c r="Q126" s="2396"/>
      <c r="R126" s="2396"/>
      <c r="S126" s="2396"/>
      <c r="T126" s="2805"/>
    </row>
    <row r="127" spans="1:20" s="26" customFormat="1" ht="18" customHeight="1">
      <c r="A127" s="2389"/>
      <c r="B127" s="2448"/>
      <c r="C127" s="2448"/>
      <c r="D127" s="2594"/>
      <c r="E127" s="1905" t="s">
        <v>1519</v>
      </c>
      <c r="F127" s="1906">
        <v>41</v>
      </c>
      <c r="G127" s="2247"/>
      <c r="H127" s="1878" t="s">
        <v>678</v>
      </c>
      <c r="I127" s="2214"/>
      <c r="J127" s="2214"/>
      <c r="K127" s="2608"/>
      <c r="L127" s="2912"/>
      <c r="M127" s="2396"/>
      <c r="N127" s="2387"/>
      <c r="O127" s="2396"/>
      <c r="P127" s="2396"/>
      <c r="Q127" s="2396"/>
      <c r="R127" s="2396"/>
      <c r="S127" s="2396"/>
      <c r="T127" s="2805"/>
    </row>
    <row r="128" spans="1:20" s="26" customFormat="1" ht="18" customHeight="1">
      <c r="A128" s="2389"/>
      <c r="B128" s="2448"/>
      <c r="C128" s="2448"/>
      <c r="D128" s="2594"/>
      <c r="E128" s="1905" t="s">
        <v>2369</v>
      </c>
      <c r="F128" s="1906">
        <v>44</v>
      </c>
      <c r="G128" s="2247"/>
      <c r="H128" s="1878" t="s">
        <v>678</v>
      </c>
      <c r="I128" s="2214"/>
      <c r="J128" s="2214"/>
      <c r="K128" s="2608"/>
      <c r="L128" s="2912"/>
      <c r="M128" s="2396"/>
      <c r="N128" s="2387"/>
      <c r="O128" s="2396"/>
      <c r="P128" s="2396"/>
      <c r="Q128" s="2396"/>
      <c r="R128" s="2396"/>
      <c r="S128" s="2396"/>
      <c r="T128" s="2805"/>
    </row>
    <row r="129" spans="1:20" s="26" customFormat="1" ht="18" customHeight="1">
      <c r="A129" s="2389"/>
      <c r="B129" s="2448"/>
      <c r="C129" s="2448"/>
      <c r="D129" s="2594"/>
      <c r="E129" s="1905" t="s">
        <v>457</v>
      </c>
      <c r="F129" s="1906">
        <v>18</v>
      </c>
      <c r="G129" s="2247"/>
      <c r="H129" s="1878" t="s">
        <v>678</v>
      </c>
      <c r="I129" s="2214"/>
      <c r="J129" s="2214"/>
      <c r="K129" s="2608"/>
      <c r="L129" s="2912"/>
      <c r="M129" s="2396"/>
      <c r="N129" s="2387"/>
      <c r="O129" s="2396"/>
      <c r="P129" s="2396"/>
      <c r="Q129" s="2396"/>
      <c r="R129" s="2396"/>
      <c r="S129" s="2396"/>
      <c r="T129" s="2805"/>
    </row>
    <row r="130" spans="1:20" s="26" customFormat="1" ht="18" customHeight="1">
      <c r="A130" s="1911" t="s">
        <v>180</v>
      </c>
      <c r="B130" s="1912" t="s">
        <v>181</v>
      </c>
      <c r="C130" s="1912" t="s">
        <v>533</v>
      </c>
      <c r="D130" s="1971" t="s">
        <v>2370</v>
      </c>
      <c r="E130" s="1068" t="s">
        <v>2371</v>
      </c>
      <c r="F130" s="999">
        <v>81</v>
      </c>
      <c r="G130" s="1878" t="s">
        <v>725</v>
      </c>
      <c r="H130" s="1878" t="s">
        <v>678</v>
      </c>
      <c r="I130" s="1863">
        <v>1116.28</v>
      </c>
      <c r="J130" s="1942">
        <v>1116.28</v>
      </c>
      <c r="K130" s="1979">
        <v>1116.28</v>
      </c>
      <c r="L130" s="2898">
        <f>I130-K130</f>
        <v>0</v>
      </c>
      <c r="M130" s="1906">
        <v>100</v>
      </c>
      <c r="N130" s="1941">
        <f>K130/I130*100</f>
        <v>100</v>
      </c>
      <c r="O130" s="1906">
        <v>1</v>
      </c>
      <c r="P130" s="1906"/>
      <c r="Q130" s="1906"/>
      <c r="R130" s="1906"/>
      <c r="S130" s="1906"/>
      <c r="T130" s="1978" t="s">
        <v>1891</v>
      </c>
    </row>
    <row r="131" spans="1:20" s="26" customFormat="1" ht="18" customHeight="1">
      <c r="A131" s="2389" t="s">
        <v>9</v>
      </c>
      <c r="B131" s="2448" t="s">
        <v>181</v>
      </c>
      <c r="C131" s="2448" t="s">
        <v>533</v>
      </c>
      <c r="D131" s="2764" t="s">
        <v>776</v>
      </c>
      <c r="E131" s="1286" t="s">
        <v>2372</v>
      </c>
      <c r="F131" s="999">
        <v>79</v>
      </c>
      <c r="G131" s="2247" t="s">
        <v>725</v>
      </c>
      <c r="H131" s="1878" t="s">
        <v>678</v>
      </c>
      <c r="I131" s="2751">
        <v>79441.539999999994</v>
      </c>
      <c r="J131" s="2751">
        <v>79441.539999999994</v>
      </c>
      <c r="K131" s="2750">
        <v>79441.539999999994</v>
      </c>
      <c r="L131" s="2912">
        <f>I131-K131</f>
        <v>0</v>
      </c>
      <c r="M131" s="2396">
        <v>100</v>
      </c>
      <c r="N131" s="2387">
        <f>K131/I131*100</f>
        <v>100</v>
      </c>
      <c r="O131" s="2396">
        <v>1</v>
      </c>
      <c r="P131" s="2396"/>
      <c r="Q131" s="2396"/>
      <c r="R131" s="2396"/>
      <c r="S131" s="2396"/>
      <c r="T131" s="2805"/>
    </row>
    <row r="132" spans="1:20" s="26" customFormat="1" ht="18" customHeight="1">
      <c r="A132" s="2389"/>
      <c r="B132" s="2448"/>
      <c r="C132" s="2448"/>
      <c r="D132" s="2764"/>
      <c r="E132" s="1987" t="s">
        <v>2373</v>
      </c>
      <c r="F132" s="1906">
        <v>131</v>
      </c>
      <c r="G132" s="2247"/>
      <c r="H132" s="1878" t="s">
        <v>678</v>
      </c>
      <c r="I132" s="2751"/>
      <c r="J132" s="2751"/>
      <c r="K132" s="2750"/>
      <c r="L132" s="2912"/>
      <c r="M132" s="2396"/>
      <c r="N132" s="2387"/>
      <c r="O132" s="2396"/>
      <c r="P132" s="2396"/>
      <c r="Q132" s="2396"/>
      <c r="R132" s="2396"/>
      <c r="S132" s="2396"/>
      <c r="T132" s="2805"/>
    </row>
    <row r="133" spans="1:20" s="26" customFormat="1" ht="23.25" customHeight="1">
      <c r="A133" s="2389" t="s">
        <v>9</v>
      </c>
      <c r="B133" s="2448" t="s">
        <v>181</v>
      </c>
      <c r="C133" s="2448" t="s">
        <v>533</v>
      </c>
      <c r="D133" s="2764" t="s">
        <v>536</v>
      </c>
      <c r="E133" s="1286" t="s">
        <v>2374</v>
      </c>
      <c r="F133" s="999">
        <v>132</v>
      </c>
      <c r="G133" s="2247" t="s">
        <v>725</v>
      </c>
      <c r="H133" s="1878" t="s">
        <v>678</v>
      </c>
      <c r="I133" s="2751">
        <v>75979.460000000006</v>
      </c>
      <c r="J133" s="2751">
        <v>75979.460000000006</v>
      </c>
      <c r="K133" s="2750">
        <v>75979.460000000006</v>
      </c>
      <c r="L133" s="2912">
        <f>I133-K133</f>
        <v>0</v>
      </c>
      <c r="M133" s="2396">
        <v>100</v>
      </c>
      <c r="N133" s="2387">
        <f>K133/I133*100</f>
        <v>100</v>
      </c>
      <c r="O133" s="2396">
        <v>1</v>
      </c>
      <c r="P133" s="2396"/>
      <c r="Q133" s="2396"/>
      <c r="R133" s="2396"/>
      <c r="S133" s="2396"/>
      <c r="T133" s="2805"/>
    </row>
    <row r="134" spans="1:20" s="26" customFormat="1" ht="18" customHeight="1">
      <c r="A134" s="2389"/>
      <c r="B134" s="2448"/>
      <c r="C134" s="2448"/>
      <c r="D134" s="2764"/>
      <c r="E134" s="1987" t="s">
        <v>2128</v>
      </c>
      <c r="F134" s="1906">
        <v>48</v>
      </c>
      <c r="G134" s="2247"/>
      <c r="H134" s="1878" t="s">
        <v>678</v>
      </c>
      <c r="I134" s="2751"/>
      <c r="J134" s="2751"/>
      <c r="K134" s="2750"/>
      <c r="L134" s="2912"/>
      <c r="M134" s="2396"/>
      <c r="N134" s="2387"/>
      <c r="O134" s="2396"/>
      <c r="P134" s="2396"/>
      <c r="Q134" s="2396"/>
      <c r="R134" s="2396"/>
      <c r="S134" s="2396"/>
      <c r="T134" s="2805"/>
    </row>
    <row r="135" spans="1:20" s="26" customFormat="1" ht="22.5" customHeight="1">
      <c r="A135" s="1911" t="s">
        <v>9</v>
      </c>
      <c r="B135" s="1912" t="s">
        <v>181</v>
      </c>
      <c r="C135" s="1912" t="s">
        <v>533</v>
      </c>
      <c r="D135" s="1987" t="s">
        <v>548</v>
      </c>
      <c r="E135" s="1286" t="s">
        <v>2375</v>
      </c>
      <c r="F135" s="999">
        <v>62</v>
      </c>
      <c r="G135" s="1878" t="s">
        <v>725</v>
      </c>
      <c r="H135" s="1878" t="s">
        <v>678</v>
      </c>
      <c r="I135" s="1863">
        <v>35108.78</v>
      </c>
      <c r="J135" s="1863">
        <v>35108.78</v>
      </c>
      <c r="K135" s="1979">
        <v>35108.78</v>
      </c>
      <c r="L135" s="2898">
        <f t="shared" ref="L135:L144" si="10">I135-K135</f>
        <v>0</v>
      </c>
      <c r="M135" s="1906">
        <v>100</v>
      </c>
      <c r="N135" s="1941">
        <f>K135/I135*100</f>
        <v>100</v>
      </c>
      <c r="O135" s="1906">
        <v>1</v>
      </c>
      <c r="P135" s="1906"/>
      <c r="Q135" s="1906"/>
      <c r="R135" s="1906"/>
      <c r="S135" s="1906"/>
      <c r="T135" s="1978"/>
    </row>
    <row r="136" spans="1:20" s="26" customFormat="1" ht="18" customHeight="1">
      <c r="A136" s="1911" t="s">
        <v>9</v>
      </c>
      <c r="B136" s="1912" t="s">
        <v>181</v>
      </c>
      <c r="C136" s="1912" t="s">
        <v>533</v>
      </c>
      <c r="D136" s="1987" t="s">
        <v>2376</v>
      </c>
      <c r="E136" s="1987" t="s">
        <v>2377</v>
      </c>
      <c r="F136" s="1906">
        <v>19</v>
      </c>
      <c r="G136" s="1041" t="s">
        <v>76</v>
      </c>
      <c r="H136" s="1041" t="s">
        <v>738</v>
      </c>
      <c r="I136" s="1863">
        <v>52377.71</v>
      </c>
      <c r="J136" s="1863">
        <v>52377.71</v>
      </c>
      <c r="K136" s="1960">
        <v>52377.71</v>
      </c>
      <c r="L136" s="2898">
        <f t="shared" si="10"/>
        <v>0</v>
      </c>
      <c r="M136" s="1906">
        <v>100</v>
      </c>
      <c r="N136" s="1941">
        <f>K136/I136*100</f>
        <v>100</v>
      </c>
      <c r="O136" s="1906">
        <v>1</v>
      </c>
      <c r="P136" s="1906"/>
      <c r="Q136" s="1906"/>
      <c r="R136" s="1906"/>
      <c r="S136" s="1906"/>
      <c r="T136" s="1978"/>
    </row>
    <row r="137" spans="1:20" s="26" customFormat="1" ht="18" customHeight="1">
      <c r="A137" s="1911" t="s">
        <v>9</v>
      </c>
      <c r="B137" s="1912" t="s">
        <v>181</v>
      </c>
      <c r="C137" s="1912" t="s">
        <v>533</v>
      </c>
      <c r="D137" s="1987" t="s">
        <v>2378</v>
      </c>
      <c r="E137" s="1987" t="s">
        <v>2379</v>
      </c>
      <c r="F137" s="1906">
        <v>17</v>
      </c>
      <c r="G137" s="1878" t="s">
        <v>725</v>
      </c>
      <c r="H137" s="1878" t="s">
        <v>678</v>
      </c>
      <c r="I137" s="1863">
        <v>6870.89</v>
      </c>
      <c r="J137" s="1863">
        <v>6870.89</v>
      </c>
      <c r="K137" s="1979">
        <v>6870.89</v>
      </c>
      <c r="L137" s="2898">
        <f t="shared" si="10"/>
        <v>0</v>
      </c>
      <c r="M137" s="1906">
        <v>100</v>
      </c>
      <c r="N137" s="1941">
        <f>K137/I137*100</f>
        <v>100</v>
      </c>
      <c r="O137" s="1906">
        <v>1</v>
      </c>
      <c r="P137" s="1906"/>
      <c r="Q137" s="1906"/>
      <c r="R137" s="1906"/>
      <c r="S137" s="1906"/>
      <c r="T137" s="1978"/>
    </row>
    <row r="138" spans="1:20" s="26" customFormat="1" ht="18" customHeight="1">
      <c r="A138" s="1911" t="s">
        <v>9</v>
      </c>
      <c r="B138" s="1912" t="s">
        <v>181</v>
      </c>
      <c r="C138" s="1912" t="s">
        <v>533</v>
      </c>
      <c r="D138" s="1987" t="s">
        <v>1536</v>
      </c>
      <c r="E138" s="1987" t="s">
        <v>1537</v>
      </c>
      <c r="F138" s="1906">
        <v>24</v>
      </c>
      <c r="G138" s="1878" t="s">
        <v>725</v>
      </c>
      <c r="H138" s="1878" t="s">
        <v>678</v>
      </c>
      <c r="I138" s="1863">
        <v>3594.52</v>
      </c>
      <c r="J138" s="1863">
        <v>3594.52</v>
      </c>
      <c r="K138" s="1960">
        <v>3594.52</v>
      </c>
      <c r="L138" s="2898">
        <f t="shared" si="10"/>
        <v>0</v>
      </c>
      <c r="M138" s="1906">
        <v>100</v>
      </c>
      <c r="N138" s="1941">
        <f>K138/I138*100</f>
        <v>100</v>
      </c>
      <c r="O138" s="1906">
        <v>1</v>
      </c>
      <c r="P138" s="1906"/>
      <c r="Q138" s="1906"/>
      <c r="R138" s="1906"/>
      <c r="S138" s="1906"/>
      <c r="T138" s="1978" t="s">
        <v>1891</v>
      </c>
    </row>
    <row r="139" spans="1:20" s="26" customFormat="1" ht="18" customHeight="1">
      <c r="A139" s="1911" t="s">
        <v>180</v>
      </c>
      <c r="B139" s="1266" t="s">
        <v>181</v>
      </c>
      <c r="C139" s="1266" t="s">
        <v>553</v>
      </c>
      <c r="D139" s="1274" t="s">
        <v>2380</v>
      </c>
      <c r="E139" s="950" t="s">
        <v>2381</v>
      </c>
      <c r="F139" s="949">
        <v>70</v>
      </c>
      <c r="G139" s="1264" t="s">
        <v>725</v>
      </c>
      <c r="H139" s="1269" t="s">
        <v>678</v>
      </c>
      <c r="I139" s="1265">
        <v>25000</v>
      </c>
      <c r="J139" s="1265">
        <v>25000</v>
      </c>
      <c r="K139" s="1967">
        <v>25000</v>
      </c>
      <c r="L139" s="2905">
        <f t="shared" si="10"/>
        <v>0</v>
      </c>
      <c r="M139" s="1268">
        <v>100</v>
      </c>
      <c r="N139" s="1268">
        <v>100</v>
      </c>
      <c r="O139" s="1268">
        <v>1</v>
      </c>
      <c r="P139" s="1268"/>
      <c r="Q139" s="1268"/>
      <c r="R139" s="1268"/>
      <c r="S139" s="1268"/>
      <c r="T139" s="1947"/>
    </row>
    <row r="140" spans="1:20" s="26" customFormat="1" ht="18" customHeight="1">
      <c r="A140" s="1911" t="s">
        <v>180</v>
      </c>
      <c r="B140" s="1266" t="s">
        <v>181</v>
      </c>
      <c r="C140" s="1266" t="s">
        <v>553</v>
      </c>
      <c r="D140" s="1274" t="s">
        <v>565</v>
      </c>
      <c r="E140" s="950" t="s">
        <v>2382</v>
      </c>
      <c r="F140" s="949">
        <v>33</v>
      </c>
      <c r="G140" s="1264" t="s">
        <v>725</v>
      </c>
      <c r="H140" s="1269" t="s">
        <v>678</v>
      </c>
      <c r="I140" s="1265">
        <v>4000</v>
      </c>
      <c r="J140" s="1265">
        <v>4000</v>
      </c>
      <c r="K140" s="1964">
        <v>4000</v>
      </c>
      <c r="L140" s="2905">
        <f t="shared" si="10"/>
        <v>0</v>
      </c>
      <c r="M140" s="1268">
        <v>100</v>
      </c>
      <c r="N140" s="1268">
        <v>100</v>
      </c>
      <c r="O140" s="1268">
        <v>1</v>
      </c>
      <c r="P140" s="1268"/>
      <c r="Q140" s="1268"/>
      <c r="R140" s="1268"/>
      <c r="S140" s="1268"/>
      <c r="T140" s="1947"/>
    </row>
    <row r="141" spans="1:20" s="26" customFormat="1" ht="18" customHeight="1">
      <c r="A141" s="2389" t="s">
        <v>180</v>
      </c>
      <c r="B141" s="2390" t="s">
        <v>181</v>
      </c>
      <c r="C141" s="2390" t="s">
        <v>570</v>
      </c>
      <c r="D141" s="2391" t="s">
        <v>2383</v>
      </c>
      <c r="E141" s="950" t="s">
        <v>2384</v>
      </c>
      <c r="F141" s="949">
        <v>40</v>
      </c>
      <c r="G141" s="2231" t="s">
        <v>725</v>
      </c>
      <c r="H141" s="1269" t="s">
        <v>678</v>
      </c>
      <c r="I141" s="2428">
        <v>34750</v>
      </c>
      <c r="J141" s="2428">
        <v>34750</v>
      </c>
      <c r="K141" s="2605">
        <f>1383.96+383.96+32704+278.08</f>
        <v>34750</v>
      </c>
      <c r="L141" s="2911">
        <f t="shared" si="10"/>
        <v>0</v>
      </c>
      <c r="M141" s="2373">
        <v>100</v>
      </c>
      <c r="N141" s="2373">
        <v>100</v>
      </c>
      <c r="O141" s="2373">
        <v>1</v>
      </c>
      <c r="P141" s="2373"/>
      <c r="Q141" s="2373"/>
      <c r="R141" s="2373"/>
      <c r="S141" s="2373"/>
      <c r="T141" s="2377"/>
    </row>
    <row r="142" spans="1:20" s="26" customFormat="1" ht="18" customHeight="1">
      <c r="A142" s="2389"/>
      <c r="B142" s="2390"/>
      <c r="C142" s="2390"/>
      <c r="D142" s="2391"/>
      <c r="E142" s="1267" t="s">
        <v>2385</v>
      </c>
      <c r="F142" s="1268">
        <v>9</v>
      </c>
      <c r="G142" s="2231"/>
      <c r="H142" s="1269" t="s">
        <v>678</v>
      </c>
      <c r="I142" s="2428"/>
      <c r="J142" s="2428"/>
      <c r="K142" s="2605"/>
      <c r="L142" s="2911">
        <f t="shared" si="10"/>
        <v>0</v>
      </c>
      <c r="M142" s="2373"/>
      <c r="N142" s="2373"/>
      <c r="O142" s="2373"/>
      <c r="P142" s="2373"/>
      <c r="Q142" s="2373"/>
      <c r="R142" s="2373"/>
      <c r="S142" s="2373"/>
      <c r="T142" s="2377"/>
    </row>
    <row r="143" spans="1:20" s="26" customFormat="1" ht="18" customHeight="1">
      <c r="A143" s="2389"/>
      <c r="B143" s="2390"/>
      <c r="C143" s="2390"/>
      <c r="D143" s="2391"/>
      <c r="E143" s="1267" t="s">
        <v>2386</v>
      </c>
      <c r="F143" s="1268">
        <v>8</v>
      </c>
      <c r="G143" s="2231"/>
      <c r="H143" s="1269" t="s">
        <v>678</v>
      </c>
      <c r="I143" s="2428"/>
      <c r="J143" s="2428"/>
      <c r="K143" s="2605"/>
      <c r="L143" s="2911">
        <f t="shared" si="10"/>
        <v>0</v>
      </c>
      <c r="M143" s="2373"/>
      <c r="N143" s="2373"/>
      <c r="O143" s="2373"/>
      <c r="P143" s="2373"/>
      <c r="Q143" s="2373"/>
      <c r="R143" s="2373"/>
      <c r="S143" s="2373"/>
      <c r="T143" s="2377"/>
    </row>
    <row r="144" spans="1:20" s="26" customFormat="1" ht="21.95" customHeight="1">
      <c r="A144" s="1911" t="s">
        <v>180</v>
      </c>
      <c r="B144" s="1912" t="s">
        <v>181</v>
      </c>
      <c r="C144" s="1912" t="s">
        <v>593</v>
      </c>
      <c r="D144" s="1980" t="s">
        <v>1590</v>
      </c>
      <c r="E144" s="1067" t="s">
        <v>2387</v>
      </c>
      <c r="F144" s="999">
        <v>141</v>
      </c>
      <c r="G144" s="1984" t="s">
        <v>725</v>
      </c>
      <c r="H144" s="1269" t="s">
        <v>678</v>
      </c>
      <c r="I144" s="1986">
        <v>9850</v>
      </c>
      <c r="J144" s="2000">
        <v>9850</v>
      </c>
      <c r="K144" s="1985">
        <v>9850</v>
      </c>
      <c r="L144" s="2898">
        <f t="shared" si="10"/>
        <v>0</v>
      </c>
      <c r="M144" s="1906">
        <v>100</v>
      </c>
      <c r="N144" s="1906">
        <v>100</v>
      </c>
      <c r="O144" s="1906">
        <v>1</v>
      </c>
      <c r="P144" s="1906"/>
      <c r="Q144" s="1906"/>
      <c r="R144" s="1906"/>
      <c r="S144" s="1906"/>
      <c r="T144" s="1907"/>
    </row>
    <row r="145" spans="1:20" s="26" customFormat="1" ht="21.95" customHeight="1">
      <c r="A145" s="1911" t="s">
        <v>180</v>
      </c>
      <c r="B145" s="1912" t="s">
        <v>181</v>
      </c>
      <c r="C145" s="1912" t="s">
        <v>593</v>
      </c>
      <c r="D145" s="1980" t="s">
        <v>2388</v>
      </c>
      <c r="E145" s="211" t="s">
        <v>2389</v>
      </c>
      <c r="F145" s="1906">
        <v>38</v>
      </c>
      <c r="G145" s="1984" t="s">
        <v>725</v>
      </c>
      <c r="H145" s="1269" t="s">
        <v>678</v>
      </c>
      <c r="I145" s="1986">
        <v>9800</v>
      </c>
      <c r="J145" s="1986">
        <v>9800</v>
      </c>
      <c r="K145" s="1985">
        <v>9800</v>
      </c>
      <c r="L145" s="2898">
        <f t="shared" ref="L145:L171" si="11">I145-K145</f>
        <v>0</v>
      </c>
      <c r="M145" s="1906">
        <v>100</v>
      </c>
      <c r="N145" s="1906">
        <v>100</v>
      </c>
      <c r="O145" s="1906">
        <v>1</v>
      </c>
      <c r="P145" s="1906"/>
      <c r="Q145" s="1906"/>
      <c r="R145" s="1906"/>
      <c r="S145" s="1906"/>
      <c r="T145" s="1978" t="s">
        <v>1485</v>
      </c>
    </row>
    <row r="146" spans="1:20" s="26" customFormat="1" ht="21.95" customHeight="1">
      <c r="A146" s="2389" t="s">
        <v>180</v>
      </c>
      <c r="B146" s="2448" t="s">
        <v>181</v>
      </c>
      <c r="C146" s="2448" t="s">
        <v>593</v>
      </c>
      <c r="D146" s="2759" t="s">
        <v>1586</v>
      </c>
      <c r="E146" s="211" t="s">
        <v>1378</v>
      </c>
      <c r="F146" s="1906">
        <v>18</v>
      </c>
      <c r="G146" s="2765" t="s">
        <v>725</v>
      </c>
      <c r="H146" s="1269" t="s">
        <v>678</v>
      </c>
      <c r="I146" s="2766">
        <v>9500</v>
      </c>
      <c r="J146" s="2752">
        <v>9500</v>
      </c>
      <c r="K146" s="2767">
        <v>9500</v>
      </c>
      <c r="L146" s="2912">
        <f t="shared" si="11"/>
        <v>0</v>
      </c>
      <c r="M146" s="2396">
        <v>100</v>
      </c>
      <c r="N146" s="2396">
        <v>100</v>
      </c>
      <c r="O146" s="2396">
        <v>1</v>
      </c>
      <c r="P146" s="2396"/>
      <c r="Q146" s="2396"/>
      <c r="R146" s="2396"/>
      <c r="S146" s="2396"/>
      <c r="T146" s="2450"/>
    </row>
    <row r="147" spans="1:20" s="26" customFormat="1" ht="21.95" customHeight="1">
      <c r="A147" s="2389"/>
      <c r="B147" s="2448"/>
      <c r="C147" s="2448"/>
      <c r="D147" s="2759"/>
      <c r="E147" s="211" t="s">
        <v>2390</v>
      </c>
      <c r="F147" s="1906">
        <v>18</v>
      </c>
      <c r="G147" s="2765"/>
      <c r="H147" s="1269" t="s">
        <v>678</v>
      </c>
      <c r="I147" s="2766"/>
      <c r="J147" s="2752"/>
      <c r="K147" s="2767"/>
      <c r="L147" s="2913">
        <f t="shared" si="11"/>
        <v>0</v>
      </c>
      <c r="M147" s="2396"/>
      <c r="N147" s="2396"/>
      <c r="O147" s="2396"/>
      <c r="P147" s="2396"/>
      <c r="Q147" s="2396"/>
      <c r="R147" s="2396"/>
      <c r="S147" s="2396"/>
      <c r="T147" s="2450"/>
    </row>
    <row r="148" spans="1:20" s="26" customFormat="1" ht="21.95" customHeight="1">
      <c r="A148" s="1911" t="s">
        <v>180</v>
      </c>
      <c r="B148" s="1912" t="s">
        <v>181</v>
      </c>
      <c r="C148" s="1912" t="s">
        <v>593</v>
      </c>
      <c r="D148" s="1980" t="s">
        <v>1900</v>
      </c>
      <c r="E148" s="1067" t="s">
        <v>2391</v>
      </c>
      <c r="F148" s="999">
        <v>50</v>
      </c>
      <c r="G148" s="1984" t="s">
        <v>725</v>
      </c>
      <c r="H148" s="1269" t="s">
        <v>678</v>
      </c>
      <c r="I148" s="1986">
        <v>10540</v>
      </c>
      <c r="J148" s="2000">
        <v>10540</v>
      </c>
      <c r="K148" s="1985">
        <v>10540</v>
      </c>
      <c r="L148" s="2898">
        <f t="shared" si="11"/>
        <v>0</v>
      </c>
      <c r="M148" s="1906">
        <v>100</v>
      </c>
      <c r="N148" s="1906">
        <v>100</v>
      </c>
      <c r="O148" s="1906">
        <v>1</v>
      </c>
      <c r="P148" s="1906"/>
      <c r="Q148" s="1906"/>
      <c r="R148" s="1906"/>
      <c r="S148" s="1906"/>
      <c r="T148" s="1907"/>
    </row>
    <row r="149" spans="1:20" s="26" customFormat="1" ht="21.95" customHeight="1">
      <c r="A149" s="1911" t="s">
        <v>180</v>
      </c>
      <c r="B149" s="1912" t="s">
        <v>181</v>
      </c>
      <c r="C149" s="1912" t="s">
        <v>593</v>
      </c>
      <c r="D149" s="1980" t="s">
        <v>2392</v>
      </c>
      <c r="E149" s="211" t="s">
        <v>2393</v>
      </c>
      <c r="F149" s="1906">
        <v>33</v>
      </c>
      <c r="G149" s="1984" t="s">
        <v>725</v>
      </c>
      <c r="H149" s="1269" t="s">
        <v>678</v>
      </c>
      <c r="I149" s="1986">
        <v>5800</v>
      </c>
      <c r="J149" s="2000">
        <v>5800</v>
      </c>
      <c r="K149" s="1985">
        <v>5800</v>
      </c>
      <c r="L149" s="2898">
        <f t="shared" si="11"/>
        <v>0</v>
      </c>
      <c r="M149" s="1906">
        <v>100</v>
      </c>
      <c r="N149" s="1906">
        <v>100</v>
      </c>
      <c r="O149" s="1906">
        <v>1</v>
      </c>
      <c r="P149" s="1906"/>
      <c r="Q149" s="1906"/>
      <c r="R149" s="1906"/>
      <c r="S149" s="1906"/>
      <c r="T149" s="1907"/>
    </row>
    <row r="150" spans="1:20" s="26" customFormat="1" ht="21.95" customHeight="1">
      <c r="A150" s="1911" t="s">
        <v>180</v>
      </c>
      <c r="B150" s="1912" t="s">
        <v>181</v>
      </c>
      <c r="C150" s="1912" t="s">
        <v>593</v>
      </c>
      <c r="D150" s="1980" t="s">
        <v>2394</v>
      </c>
      <c r="E150" s="1067" t="s">
        <v>2395</v>
      </c>
      <c r="F150" s="999">
        <v>241</v>
      </c>
      <c r="G150" s="1984" t="s">
        <v>725</v>
      </c>
      <c r="H150" s="1269" t="s">
        <v>678</v>
      </c>
      <c r="I150" s="1986">
        <v>24270</v>
      </c>
      <c r="J150" s="2000">
        <v>24270</v>
      </c>
      <c r="K150" s="1985">
        <v>24270</v>
      </c>
      <c r="L150" s="2898">
        <f t="shared" si="11"/>
        <v>0</v>
      </c>
      <c r="M150" s="1906">
        <v>100</v>
      </c>
      <c r="N150" s="1906">
        <v>100</v>
      </c>
      <c r="O150" s="1906">
        <v>1</v>
      </c>
      <c r="P150" s="1906"/>
      <c r="Q150" s="1906"/>
      <c r="R150" s="1906"/>
      <c r="S150" s="1906"/>
      <c r="T150" s="1907"/>
    </row>
    <row r="151" spans="1:20" s="26" customFormat="1" ht="21.95" customHeight="1">
      <c r="A151" s="1911" t="s">
        <v>180</v>
      </c>
      <c r="B151" s="1912" t="s">
        <v>181</v>
      </c>
      <c r="C151" s="1912" t="s">
        <v>593</v>
      </c>
      <c r="D151" s="1980" t="s">
        <v>2396</v>
      </c>
      <c r="E151" s="1067" t="s">
        <v>2397</v>
      </c>
      <c r="F151" s="999">
        <v>139</v>
      </c>
      <c r="G151" s="1984" t="s">
        <v>725</v>
      </c>
      <c r="H151" s="1269" t="s">
        <v>678</v>
      </c>
      <c r="I151" s="1986">
        <v>36500</v>
      </c>
      <c r="J151" s="2000">
        <v>36500</v>
      </c>
      <c r="K151" s="1985">
        <v>36500</v>
      </c>
      <c r="L151" s="2898">
        <f t="shared" si="11"/>
        <v>0</v>
      </c>
      <c r="M151" s="1906">
        <v>100</v>
      </c>
      <c r="N151" s="1906">
        <v>100</v>
      </c>
      <c r="O151" s="1906">
        <v>1</v>
      </c>
      <c r="P151" s="1906"/>
      <c r="Q151" s="1906"/>
      <c r="R151" s="1906"/>
      <c r="S151" s="1906"/>
      <c r="T151" s="1907"/>
    </row>
    <row r="152" spans="1:20" s="26" customFormat="1" ht="21.95" customHeight="1">
      <c r="A152" s="1911" t="s">
        <v>180</v>
      </c>
      <c r="B152" s="1912" t="s">
        <v>181</v>
      </c>
      <c r="C152" s="1912" t="s">
        <v>593</v>
      </c>
      <c r="D152" s="1980" t="s">
        <v>1611</v>
      </c>
      <c r="E152" s="1067" t="s">
        <v>2398</v>
      </c>
      <c r="F152" s="999">
        <v>289</v>
      </c>
      <c r="G152" s="1984" t="s">
        <v>725</v>
      </c>
      <c r="H152" s="1269" t="s">
        <v>678</v>
      </c>
      <c r="I152" s="1986">
        <v>4250</v>
      </c>
      <c r="J152" s="2000">
        <v>4250</v>
      </c>
      <c r="K152" s="1985">
        <v>4250</v>
      </c>
      <c r="L152" s="2898">
        <f t="shared" si="11"/>
        <v>0</v>
      </c>
      <c r="M152" s="1906">
        <v>100</v>
      </c>
      <c r="N152" s="1906">
        <v>100</v>
      </c>
      <c r="O152" s="1906">
        <v>1</v>
      </c>
      <c r="P152" s="1906"/>
      <c r="Q152" s="1906"/>
      <c r="R152" s="1906"/>
      <c r="S152" s="1906"/>
      <c r="T152" s="1907"/>
    </row>
    <row r="153" spans="1:20" s="26" customFormat="1" ht="21.95" customHeight="1">
      <c r="A153" s="1911" t="s">
        <v>180</v>
      </c>
      <c r="B153" s="1912" t="s">
        <v>181</v>
      </c>
      <c r="C153" s="1912" t="s">
        <v>593</v>
      </c>
      <c r="D153" s="1980" t="s">
        <v>1828</v>
      </c>
      <c r="E153" s="1067" t="s">
        <v>2399</v>
      </c>
      <c r="F153" s="999">
        <v>70</v>
      </c>
      <c r="G153" s="1861" t="s">
        <v>725</v>
      </c>
      <c r="H153" s="1269" t="s">
        <v>678</v>
      </c>
      <c r="I153" s="1986">
        <v>5500</v>
      </c>
      <c r="J153" s="2000">
        <v>5500</v>
      </c>
      <c r="K153" s="1985">
        <v>5500</v>
      </c>
      <c r="L153" s="2898">
        <f t="shared" si="11"/>
        <v>0</v>
      </c>
      <c r="M153" s="1906">
        <v>100</v>
      </c>
      <c r="N153" s="1906">
        <v>100</v>
      </c>
      <c r="O153" s="1906">
        <v>1</v>
      </c>
      <c r="P153" s="1906"/>
      <c r="Q153" s="1906"/>
      <c r="R153" s="1906"/>
      <c r="S153" s="1906"/>
      <c r="T153" s="1907"/>
    </row>
    <row r="154" spans="1:20" s="26" customFormat="1" ht="21.95" customHeight="1">
      <c r="A154" s="1911" t="s">
        <v>9</v>
      </c>
      <c r="B154" s="1912" t="s">
        <v>181</v>
      </c>
      <c r="C154" s="1912" t="s">
        <v>593</v>
      </c>
      <c r="D154" s="1980" t="s">
        <v>1830</v>
      </c>
      <c r="E154" s="1070" t="s">
        <v>1830</v>
      </c>
      <c r="F154" s="999">
        <v>184</v>
      </c>
      <c r="G154" s="1861" t="s">
        <v>725</v>
      </c>
      <c r="H154" s="1269" t="s">
        <v>678</v>
      </c>
      <c r="I154" s="1986">
        <v>3000</v>
      </c>
      <c r="J154" s="2000">
        <v>3000</v>
      </c>
      <c r="K154" s="1985">
        <v>3000</v>
      </c>
      <c r="L154" s="2898">
        <f t="shared" si="11"/>
        <v>0</v>
      </c>
      <c r="M154" s="1906">
        <v>100</v>
      </c>
      <c r="N154" s="1906">
        <v>100</v>
      </c>
      <c r="O154" s="1906">
        <v>1</v>
      </c>
      <c r="P154" s="1906"/>
      <c r="Q154" s="1906"/>
      <c r="R154" s="1906"/>
      <c r="S154" s="1906"/>
      <c r="T154" s="1907"/>
    </row>
    <row r="155" spans="1:20" s="26" customFormat="1" ht="21.95" customHeight="1">
      <c r="A155" s="1911" t="s">
        <v>9</v>
      </c>
      <c r="B155" s="1912" t="s">
        <v>181</v>
      </c>
      <c r="C155" s="1912" t="s">
        <v>593</v>
      </c>
      <c r="D155" s="1980" t="s">
        <v>828</v>
      </c>
      <c r="E155" s="1070" t="s">
        <v>828</v>
      </c>
      <c r="F155" s="999">
        <v>274</v>
      </c>
      <c r="G155" s="1861" t="s">
        <v>725</v>
      </c>
      <c r="H155" s="1269" t="s">
        <v>678</v>
      </c>
      <c r="I155" s="1986">
        <v>4000</v>
      </c>
      <c r="J155" s="2000">
        <v>4000</v>
      </c>
      <c r="K155" s="1985">
        <v>4000</v>
      </c>
      <c r="L155" s="2898">
        <f t="shared" si="11"/>
        <v>0</v>
      </c>
      <c r="M155" s="1906">
        <v>100</v>
      </c>
      <c r="N155" s="1906">
        <v>100</v>
      </c>
      <c r="O155" s="1906">
        <v>1</v>
      </c>
      <c r="P155" s="1906"/>
      <c r="Q155" s="1906"/>
      <c r="R155" s="1906"/>
      <c r="S155" s="1906"/>
      <c r="T155" s="1907"/>
    </row>
    <row r="156" spans="1:20" s="26" customFormat="1" ht="21.95" customHeight="1">
      <c r="A156" s="1911" t="s">
        <v>9</v>
      </c>
      <c r="B156" s="1912" t="s">
        <v>181</v>
      </c>
      <c r="C156" s="1912" t="s">
        <v>593</v>
      </c>
      <c r="D156" s="1980" t="s">
        <v>1612</v>
      </c>
      <c r="E156" s="1070" t="s">
        <v>1612</v>
      </c>
      <c r="F156" s="999">
        <v>236</v>
      </c>
      <c r="G156" s="1861" t="s">
        <v>725</v>
      </c>
      <c r="H156" s="1269" t="s">
        <v>678</v>
      </c>
      <c r="I156" s="1986">
        <v>5000</v>
      </c>
      <c r="J156" s="2000">
        <v>5000</v>
      </c>
      <c r="K156" s="1985">
        <v>5000</v>
      </c>
      <c r="L156" s="2898">
        <f t="shared" si="11"/>
        <v>0</v>
      </c>
      <c r="M156" s="1906">
        <v>100</v>
      </c>
      <c r="N156" s="1906">
        <v>100</v>
      </c>
      <c r="O156" s="1906">
        <v>1</v>
      </c>
      <c r="P156" s="1906"/>
      <c r="Q156" s="1906"/>
      <c r="R156" s="1906"/>
      <c r="S156" s="1906"/>
      <c r="T156" s="1907"/>
    </row>
    <row r="157" spans="1:20" s="26" customFormat="1" ht="21.95" customHeight="1">
      <c r="A157" s="1911" t="s">
        <v>9</v>
      </c>
      <c r="B157" s="1912" t="s">
        <v>181</v>
      </c>
      <c r="C157" s="1912" t="s">
        <v>593</v>
      </c>
      <c r="D157" s="1980" t="s">
        <v>2400</v>
      </c>
      <c r="E157" s="1070" t="s">
        <v>721</v>
      </c>
      <c r="F157" s="999">
        <v>43</v>
      </c>
      <c r="G157" s="1861" t="s">
        <v>725</v>
      </c>
      <c r="H157" s="1269" t="s">
        <v>678</v>
      </c>
      <c r="I157" s="1986">
        <v>9860</v>
      </c>
      <c r="J157" s="1986">
        <v>9860</v>
      </c>
      <c r="K157" s="1985">
        <v>9860</v>
      </c>
      <c r="L157" s="2898">
        <f t="shared" si="11"/>
        <v>0</v>
      </c>
      <c r="M157" s="1906">
        <v>100</v>
      </c>
      <c r="N157" s="1906">
        <v>100</v>
      </c>
      <c r="O157" s="1906">
        <v>1</v>
      </c>
      <c r="P157" s="1906"/>
      <c r="Q157" s="1906"/>
      <c r="R157" s="1906"/>
      <c r="S157" s="1906"/>
      <c r="T157" s="1907"/>
    </row>
    <row r="158" spans="1:20" s="26" customFormat="1" ht="21.95" customHeight="1">
      <c r="A158" s="1911" t="s">
        <v>9</v>
      </c>
      <c r="B158" s="1912" t="s">
        <v>181</v>
      </c>
      <c r="C158" s="1912" t="s">
        <v>593</v>
      </c>
      <c r="D158" s="1980" t="s">
        <v>2401</v>
      </c>
      <c r="E158" s="1070" t="s">
        <v>2401</v>
      </c>
      <c r="F158" s="999">
        <v>121</v>
      </c>
      <c r="G158" s="1861" t="s">
        <v>725</v>
      </c>
      <c r="H158" s="1269" t="s">
        <v>678</v>
      </c>
      <c r="I158" s="1986">
        <v>20000</v>
      </c>
      <c r="J158" s="2000">
        <v>20000</v>
      </c>
      <c r="K158" s="1985">
        <v>20000</v>
      </c>
      <c r="L158" s="2898">
        <f t="shared" si="11"/>
        <v>0</v>
      </c>
      <c r="M158" s="1906">
        <v>100</v>
      </c>
      <c r="N158" s="1906">
        <v>100</v>
      </c>
      <c r="O158" s="1906">
        <v>1</v>
      </c>
      <c r="P158" s="1906"/>
      <c r="Q158" s="1906"/>
      <c r="R158" s="1906"/>
      <c r="S158" s="1906"/>
      <c r="T158" s="1907"/>
    </row>
    <row r="159" spans="1:20" s="26" customFormat="1" ht="24" customHeight="1">
      <c r="A159" s="1911" t="s">
        <v>9</v>
      </c>
      <c r="B159" s="1912" t="s">
        <v>181</v>
      </c>
      <c r="C159" s="1912" t="s">
        <v>593</v>
      </c>
      <c r="D159" s="1980" t="s">
        <v>454</v>
      </c>
      <c r="E159" s="1070" t="s">
        <v>2402</v>
      </c>
      <c r="F159" s="999">
        <v>921</v>
      </c>
      <c r="G159" s="1861" t="s">
        <v>725</v>
      </c>
      <c r="H159" s="1269" t="s">
        <v>678</v>
      </c>
      <c r="I159" s="1986">
        <v>22000</v>
      </c>
      <c r="J159" s="2000">
        <v>22000</v>
      </c>
      <c r="K159" s="1985">
        <v>22000</v>
      </c>
      <c r="L159" s="2898">
        <f t="shared" si="11"/>
        <v>0</v>
      </c>
      <c r="M159" s="1906">
        <v>100</v>
      </c>
      <c r="N159" s="1906">
        <v>100</v>
      </c>
      <c r="O159" s="1906">
        <v>1</v>
      </c>
      <c r="P159" s="1906"/>
      <c r="Q159" s="1906"/>
      <c r="R159" s="1906"/>
      <c r="S159" s="1906"/>
      <c r="T159" s="1978" t="s">
        <v>2403</v>
      </c>
    </row>
    <row r="160" spans="1:20" s="26" customFormat="1" ht="21.95" customHeight="1">
      <c r="A160" s="1911" t="s">
        <v>180</v>
      </c>
      <c r="B160" s="1912" t="s">
        <v>181</v>
      </c>
      <c r="C160" s="1912" t="s">
        <v>593</v>
      </c>
      <c r="D160" s="1980" t="s">
        <v>2046</v>
      </c>
      <c r="E160" s="1070" t="s">
        <v>721</v>
      </c>
      <c r="F160" s="999">
        <v>36</v>
      </c>
      <c r="G160" s="1861" t="s">
        <v>725</v>
      </c>
      <c r="H160" s="1269" t="s">
        <v>678</v>
      </c>
      <c r="I160" s="1986">
        <v>28000</v>
      </c>
      <c r="J160" s="2000">
        <v>28000</v>
      </c>
      <c r="K160" s="1985">
        <v>28000</v>
      </c>
      <c r="L160" s="2898">
        <f t="shared" si="11"/>
        <v>0</v>
      </c>
      <c r="M160" s="1906">
        <v>100</v>
      </c>
      <c r="N160" s="1906">
        <v>100</v>
      </c>
      <c r="O160" s="1906">
        <v>1</v>
      </c>
      <c r="P160" s="1906"/>
      <c r="Q160" s="1906"/>
      <c r="R160" s="1906"/>
      <c r="S160" s="1906"/>
      <c r="T160" s="1907"/>
    </row>
    <row r="161" spans="1:20" s="26" customFormat="1" ht="21.95" customHeight="1">
      <c r="A161" s="1911" t="s">
        <v>180</v>
      </c>
      <c r="B161" s="1912" t="s">
        <v>181</v>
      </c>
      <c r="C161" s="1912" t="s">
        <v>593</v>
      </c>
      <c r="D161" s="1980" t="s">
        <v>829</v>
      </c>
      <c r="E161" s="1070" t="s">
        <v>721</v>
      </c>
      <c r="F161" s="999">
        <v>56</v>
      </c>
      <c r="G161" s="1861" t="s">
        <v>725</v>
      </c>
      <c r="H161" s="1269" t="s">
        <v>678</v>
      </c>
      <c r="I161" s="1986">
        <v>25000</v>
      </c>
      <c r="J161" s="2000">
        <v>25000</v>
      </c>
      <c r="K161" s="1985">
        <v>25000</v>
      </c>
      <c r="L161" s="2898">
        <f t="shared" si="11"/>
        <v>0</v>
      </c>
      <c r="M161" s="1906">
        <v>100</v>
      </c>
      <c r="N161" s="1906">
        <v>100</v>
      </c>
      <c r="O161" s="1906">
        <v>1</v>
      </c>
      <c r="P161" s="1906"/>
      <c r="Q161" s="1906"/>
      <c r="R161" s="1906"/>
      <c r="S161" s="1906"/>
      <c r="T161" s="1907"/>
    </row>
    <row r="162" spans="1:20" s="26" customFormat="1" ht="21.95" customHeight="1">
      <c r="A162" s="1911" t="s">
        <v>180</v>
      </c>
      <c r="B162" s="1912" t="s">
        <v>181</v>
      </c>
      <c r="C162" s="1912" t="s">
        <v>593</v>
      </c>
      <c r="D162" s="1980" t="s">
        <v>2404</v>
      </c>
      <c r="E162" s="1980" t="s">
        <v>2405</v>
      </c>
      <c r="F162" s="1906">
        <v>36</v>
      </c>
      <c r="G162" s="1861" t="s">
        <v>725</v>
      </c>
      <c r="H162" s="1269" t="s">
        <v>678</v>
      </c>
      <c r="I162" s="1986">
        <v>11000</v>
      </c>
      <c r="J162" s="2000">
        <v>11000</v>
      </c>
      <c r="K162" s="1985">
        <v>11000</v>
      </c>
      <c r="L162" s="2898">
        <f t="shared" si="11"/>
        <v>0</v>
      </c>
      <c r="M162" s="1906">
        <v>100</v>
      </c>
      <c r="N162" s="1906">
        <v>100</v>
      </c>
      <c r="O162" s="1906">
        <v>1</v>
      </c>
      <c r="P162" s="1906"/>
      <c r="Q162" s="1906"/>
      <c r="R162" s="1906"/>
      <c r="S162" s="1906"/>
      <c r="T162" s="1907"/>
    </row>
    <row r="163" spans="1:20" s="26" customFormat="1" ht="21.95" customHeight="1">
      <c r="A163" s="1911" t="s">
        <v>180</v>
      </c>
      <c r="B163" s="1912" t="s">
        <v>181</v>
      </c>
      <c r="C163" s="1912" t="s">
        <v>593</v>
      </c>
      <c r="D163" s="1980" t="s">
        <v>2404</v>
      </c>
      <c r="E163" s="1980" t="s">
        <v>2406</v>
      </c>
      <c r="F163" s="1906">
        <v>16</v>
      </c>
      <c r="G163" s="1861" t="s">
        <v>725</v>
      </c>
      <c r="H163" s="1269" t="s">
        <v>678</v>
      </c>
      <c r="I163" s="1986">
        <v>4000</v>
      </c>
      <c r="J163" s="2000">
        <v>4000</v>
      </c>
      <c r="K163" s="1985">
        <v>4000</v>
      </c>
      <c r="L163" s="2898">
        <f t="shared" si="11"/>
        <v>0</v>
      </c>
      <c r="M163" s="1906">
        <v>100</v>
      </c>
      <c r="N163" s="1906">
        <v>100</v>
      </c>
      <c r="O163" s="1906">
        <v>1</v>
      </c>
      <c r="P163" s="1906"/>
      <c r="Q163" s="1906"/>
      <c r="R163" s="1906"/>
      <c r="S163" s="1906"/>
      <c r="T163" s="1907"/>
    </row>
    <row r="164" spans="1:20" s="26" customFormat="1" ht="18" customHeight="1">
      <c r="A164" s="2389" t="s">
        <v>9</v>
      </c>
      <c r="B164" s="2448" t="s">
        <v>181</v>
      </c>
      <c r="C164" s="2448" t="s">
        <v>593</v>
      </c>
      <c r="D164" s="2759" t="s">
        <v>2407</v>
      </c>
      <c r="E164" s="1980" t="s">
        <v>2408</v>
      </c>
      <c r="F164" s="1906">
        <v>11</v>
      </c>
      <c r="G164" s="2220" t="s">
        <v>725</v>
      </c>
      <c r="H164" s="1269" t="s">
        <v>678</v>
      </c>
      <c r="I164" s="2756">
        <v>34250</v>
      </c>
      <c r="J164" s="2756">
        <v>34250</v>
      </c>
      <c r="K164" s="2760">
        <v>34250</v>
      </c>
      <c r="L164" s="2912">
        <f t="shared" si="11"/>
        <v>0</v>
      </c>
      <c r="M164" s="2396">
        <v>100</v>
      </c>
      <c r="N164" s="2396">
        <v>100</v>
      </c>
      <c r="O164" s="2396">
        <v>1</v>
      </c>
      <c r="P164" s="2396"/>
      <c r="Q164" s="2396"/>
      <c r="R164" s="2396"/>
      <c r="S164" s="2396"/>
      <c r="T164" s="2450"/>
    </row>
    <row r="165" spans="1:20" s="26" customFormat="1" ht="18" customHeight="1">
      <c r="A165" s="2389"/>
      <c r="B165" s="2448"/>
      <c r="C165" s="2448"/>
      <c r="D165" s="2759"/>
      <c r="E165" s="1980" t="s">
        <v>2409</v>
      </c>
      <c r="F165" s="1906">
        <v>9</v>
      </c>
      <c r="G165" s="2220"/>
      <c r="H165" s="1269" t="s">
        <v>678</v>
      </c>
      <c r="I165" s="2756"/>
      <c r="J165" s="2756"/>
      <c r="K165" s="2760"/>
      <c r="L165" s="2912">
        <f t="shared" si="11"/>
        <v>0</v>
      </c>
      <c r="M165" s="2396"/>
      <c r="N165" s="2396"/>
      <c r="O165" s="2396"/>
      <c r="P165" s="2396"/>
      <c r="Q165" s="2396"/>
      <c r="R165" s="2396"/>
      <c r="S165" s="2396"/>
      <c r="T165" s="2450"/>
    </row>
    <row r="166" spans="1:20" s="26" customFormat="1" ht="18" customHeight="1">
      <c r="A166" s="2389"/>
      <c r="B166" s="2448"/>
      <c r="C166" s="2448"/>
      <c r="D166" s="2759"/>
      <c r="E166" s="1980" t="s">
        <v>2410</v>
      </c>
      <c r="F166" s="1906">
        <v>19</v>
      </c>
      <c r="G166" s="2220"/>
      <c r="H166" s="1269" t="s">
        <v>678</v>
      </c>
      <c r="I166" s="2756"/>
      <c r="J166" s="2756"/>
      <c r="K166" s="2760"/>
      <c r="L166" s="2912">
        <f t="shared" si="11"/>
        <v>0</v>
      </c>
      <c r="M166" s="2396"/>
      <c r="N166" s="2396"/>
      <c r="O166" s="2396"/>
      <c r="P166" s="2396"/>
      <c r="Q166" s="2396"/>
      <c r="R166" s="2396"/>
      <c r="S166" s="2396"/>
      <c r="T166" s="2450"/>
    </row>
    <row r="167" spans="1:20" s="26" customFormat="1" ht="18" customHeight="1">
      <c r="A167" s="2389" t="s">
        <v>9</v>
      </c>
      <c r="B167" s="2448" t="s">
        <v>181</v>
      </c>
      <c r="C167" s="2448" t="s">
        <v>593</v>
      </c>
      <c r="D167" s="2759" t="s">
        <v>2411</v>
      </c>
      <c r="E167" s="1070" t="s">
        <v>2412</v>
      </c>
      <c r="F167" s="999">
        <v>21</v>
      </c>
      <c r="G167" s="1861" t="s">
        <v>725</v>
      </c>
      <c r="H167" s="1269" t="s">
        <v>678</v>
      </c>
      <c r="I167" s="2756">
        <v>14500</v>
      </c>
      <c r="J167" s="2756">
        <v>14500</v>
      </c>
      <c r="K167" s="2760">
        <v>14500</v>
      </c>
      <c r="L167" s="2912">
        <f t="shared" si="11"/>
        <v>0</v>
      </c>
      <c r="M167" s="2396">
        <v>100</v>
      </c>
      <c r="N167" s="2396">
        <v>100</v>
      </c>
      <c r="O167" s="2396">
        <v>1</v>
      </c>
      <c r="P167" s="2396"/>
      <c r="Q167" s="2396"/>
      <c r="R167" s="2396"/>
      <c r="S167" s="2396"/>
      <c r="T167" s="2450"/>
    </row>
    <row r="168" spans="1:20" s="26" customFormat="1" ht="18" customHeight="1">
      <c r="A168" s="2389"/>
      <c r="B168" s="2448"/>
      <c r="C168" s="2448"/>
      <c r="D168" s="2759"/>
      <c r="E168" s="1980" t="s">
        <v>2413</v>
      </c>
      <c r="F168" s="1906">
        <v>9</v>
      </c>
      <c r="G168" s="1861" t="s">
        <v>725</v>
      </c>
      <c r="H168" s="1269" t="s">
        <v>678</v>
      </c>
      <c r="I168" s="2756"/>
      <c r="J168" s="2756"/>
      <c r="K168" s="2760"/>
      <c r="L168" s="2912">
        <f t="shared" si="11"/>
        <v>0</v>
      </c>
      <c r="M168" s="2396"/>
      <c r="N168" s="2396"/>
      <c r="O168" s="2396"/>
      <c r="P168" s="2396"/>
      <c r="Q168" s="2396"/>
      <c r="R168" s="2396"/>
      <c r="S168" s="2396"/>
      <c r="T168" s="2450"/>
    </row>
    <row r="169" spans="1:20" s="26" customFormat="1" ht="18" customHeight="1">
      <c r="A169" s="1911" t="s">
        <v>9</v>
      </c>
      <c r="B169" s="1912" t="s">
        <v>181</v>
      </c>
      <c r="C169" s="1912" t="s">
        <v>593</v>
      </c>
      <c r="D169" s="1980" t="s">
        <v>2392</v>
      </c>
      <c r="E169" s="1980" t="s">
        <v>2393</v>
      </c>
      <c r="F169" s="1906">
        <v>33</v>
      </c>
      <c r="G169" s="1861" t="s">
        <v>725</v>
      </c>
      <c r="H169" s="1269" t="s">
        <v>678</v>
      </c>
      <c r="I169" s="1986">
        <v>28500</v>
      </c>
      <c r="J169" s="1986">
        <v>28500</v>
      </c>
      <c r="K169" s="1992">
        <v>28500</v>
      </c>
      <c r="L169" s="2898">
        <f t="shared" si="11"/>
        <v>0</v>
      </c>
      <c r="M169" s="1906">
        <v>100</v>
      </c>
      <c r="N169" s="1906">
        <v>100</v>
      </c>
      <c r="O169" s="1906">
        <v>1</v>
      </c>
      <c r="P169" s="1906"/>
      <c r="Q169" s="1906"/>
      <c r="R169" s="1906"/>
      <c r="S169" s="1906"/>
      <c r="T169" s="1907"/>
    </row>
    <row r="170" spans="1:20" s="26" customFormat="1" ht="18" customHeight="1">
      <c r="A170" s="1911" t="s">
        <v>9</v>
      </c>
      <c r="B170" s="1912" t="s">
        <v>181</v>
      </c>
      <c r="C170" s="1912" t="s">
        <v>593</v>
      </c>
      <c r="D170" s="1980" t="s">
        <v>1614</v>
      </c>
      <c r="E170" s="1070" t="s">
        <v>721</v>
      </c>
      <c r="F170" s="1906">
        <v>271</v>
      </c>
      <c r="G170" s="1861" t="s">
        <v>725</v>
      </c>
      <c r="H170" s="1269" t="s">
        <v>678</v>
      </c>
      <c r="I170" s="1986">
        <v>4000</v>
      </c>
      <c r="J170" s="1986">
        <v>4000</v>
      </c>
      <c r="K170" s="1992">
        <v>4000</v>
      </c>
      <c r="L170" s="2898">
        <f t="shared" si="11"/>
        <v>0</v>
      </c>
      <c r="M170" s="1906">
        <v>100</v>
      </c>
      <c r="N170" s="1906">
        <v>100</v>
      </c>
      <c r="O170" s="1906">
        <v>1</v>
      </c>
      <c r="P170" s="1906"/>
      <c r="Q170" s="1906"/>
      <c r="R170" s="1906"/>
      <c r="S170" s="1906"/>
      <c r="T170" s="1907"/>
    </row>
    <row r="171" spans="1:20" s="26" customFormat="1" ht="18" customHeight="1">
      <c r="A171" s="1911" t="s">
        <v>9</v>
      </c>
      <c r="B171" s="1912" t="s">
        <v>181</v>
      </c>
      <c r="C171" s="1912" t="s">
        <v>593</v>
      </c>
      <c r="D171" s="1980" t="s">
        <v>2414</v>
      </c>
      <c r="E171" s="1070" t="s">
        <v>721</v>
      </c>
      <c r="F171" s="999">
        <v>156</v>
      </c>
      <c r="G171" s="1861" t="s">
        <v>725</v>
      </c>
      <c r="H171" s="1269" t="s">
        <v>678</v>
      </c>
      <c r="I171" s="1986">
        <v>3800</v>
      </c>
      <c r="J171" s="1986">
        <v>3800</v>
      </c>
      <c r="K171" s="1992">
        <v>3800</v>
      </c>
      <c r="L171" s="2898">
        <f t="shared" si="11"/>
        <v>0</v>
      </c>
      <c r="M171" s="1906">
        <v>100</v>
      </c>
      <c r="N171" s="1906">
        <v>100</v>
      </c>
      <c r="O171" s="1906">
        <v>1</v>
      </c>
      <c r="P171" s="1906"/>
      <c r="Q171" s="1906"/>
      <c r="R171" s="1906"/>
      <c r="S171" s="1906"/>
      <c r="T171" s="1907"/>
    </row>
    <row r="172" spans="1:20" s="26" customFormat="1" ht="18" customHeight="1">
      <c r="A172" s="1911" t="s">
        <v>180</v>
      </c>
      <c r="B172" s="1266" t="s">
        <v>181</v>
      </c>
      <c r="C172" s="1266" t="s">
        <v>642</v>
      </c>
      <c r="D172" s="1274" t="s">
        <v>2415</v>
      </c>
      <c r="E172" s="1267" t="s">
        <v>2416</v>
      </c>
      <c r="F172" s="1268">
        <v>32</v>
      </c>
      <c r="G172" s="1013" t="s">
        <v>76</v>
      </c>
      <c r="H172" s="1968" t="s">
        <v>738</v>
      </c>
      <c r="I172" s="1265">
        <v>25000</v>
      </c>
      <c r="J172" s="951">
        <v>25000</v>
      </c>
      <c r="K172" s="1964">
        <v>25000</v>
      </c>
      <c r="L172" s="2905">
        <f t="shared" ref="L172:L186" si="12">I172-K172</f>
        <v>0</v>
      </c>
      <c r="M172" s="1268">
        <v>100</v>
      </c>
      <c r="N172" s="1268">
        <v>100</v>
      </c>
      <c r="O172" s="1268">
        <v>1</v>
      </c>
      <c r="P172" s="1268"/>
      <c r="Q172" s="1268"/>
      <c r="R172" s="1268"/>
      <c r="S172" s="1268"/>
      <c r="T172" s="1947"/>
    </row>
    <row r="173" spans="1:20" s="26" customFormat="1" ht="18" customHeight="1">
      <c r="A173" s="1911" t="s">
        <v>180</v>
      </c>
      <c r="B173" s="1266" t="s">
        <v>181</v>
      </c>
      <c r="C173" s="1266" t="s">
        <v>642</v>
      </c>
      <c r="D173" s="1274" t="s">
        <v>2417</v>
      </c>
      <c r="E173" s="1267" t="s">
        <v>2418</v>
      </c>
      <c r="F173" s="1268">
        <v>40</v>
      </c>
      <c r="G173" s="1264" t="s">
        <v>725</v>
      </c>
      <c r="H173" s="1269" t="s">
        <v>678</v>
      </c>
      <c r="I173" s="1265">
        <v>25000</v>
      </c>
      <c r="J173" s="951">
        <v>25000</v>
      </c>
      <c r="K173" s="1964">
        <v>25000</v>
      </c>
      <c r="L173" s="2905">
        <f t="shared" si="12"/>
        <v>0</v>
      </c>
      <c r="M173" s="1268">
        <v>100</v>
      </c>
      <c r="N173" s="1268">
        <v>100</v>
      </c>
      <c r="O173" s="1268">
        <v>1</v>
      </c>
      <c r="P173" s="1268"/>
      <c r="Q173" s="1268"/>
      <c r="R173" s="1268"/>
      <c r="S173" s="1268"/>
      <c r="T173" s="1947"/>
    </row>
    <row r="174" spans="1:20" s="26" customFormat="1" ht="18" customHeight="1">
      <c r="A174" s="1911" t="s">
        <v>180</v>
      </c>
      <c r="B174" s="1266" t="s">
        <v>181</v>
      </c>
      <c r="C174" s="1266" t="s">
        <v>642</v>
      </c>
      <c r="D174" s="1274" t="s">
        <v>2419</v>
      </c>
      <c r="E174" s="1267" t="s">
        <v>2420</v>
      </c>
      <c r="F174" s="1268">
        <v>86</v>
      </c>
      <c r="G174" s="1264" t="s">
        <v>725</v>
      </c>
      <c r="H174" s="1269" t="s">
        <v>678</v>
      </c>
      <c r="I174" s="1265">
        <v>30000</v>
      </c>
      <c r="J174" s="951">
        <v>30000</v>
      </c>
      <c r="K174" s="1964">
        <v>30000</v>
      </c>
      <c r="L174" s="2905">
        <f t="shared" si="12"/>
        <v>0</v>
      </c>
      <c r="M174" s="1268">
        <v>100</v>
      </c>
      <c r="N174" s="1268">
        <v>100</v>
      </c>
      <c r="O174" s="1268">
        <v>1</v>
      </c>
      <c r="P174" s="1268"/>
      <c r="Q174" s="1268"/>
      <c r="R174" s="1268"/>
      <c r="S174" s="1268"/>
      <c r="T174" s="1947"/>
    </row>
    <row r="175" spans="1:20" s="26" customFormat="1" ht="18" customHeight="1">
      <c r="A175" s="1911" t="s">
        <v>180</v>
      </c>
      <c r="B175" s="1266" t="s">
        <v>181</v>
      </c>
      <c r="C175" s="1266" t="s">
        <v>642</v>
      </c>
      <c r="D175" s="1274" t="s">
        <v>2241</v>
      </c>
      <c r="E175" s="950" t="s">
        <v>2421</v>
      </c>
      <c r="F175" s="949">
        <v>170</v>
      </c>
      <c r="G175" s="1264" t="s">
        <v>725</v>
      </c>
      <c r="H175" s="1269" t="s">
        <v>678</v>
      </c>
      <c r="I175" s="1265">
        <v>25000</v>
      </c>
      <c r="J175" s="951">
        <v>25000</v>
      </c>
      <c r="K175" s="1964">
        <v>25000</v>
      </c>
      <c r="L175" s="2905">
        <f t="shared" si="12"/>
        <v>0</v>
      </c>
      <c r="M175" s="1268">
        <v>100</v>
      </c>
      <c r="N175" s="1268">
        <v>100</v>
      </c>
      <c r="O175" s="1268">
        <v>1</v>
      </c>
      <c r="P175" s="1268"/>
      <c r="Q175" s="1268"/>
      <c r="R175" s="1268"/>
      <c r="S175" s="1268"/>
      <c r="T175" s="1947"/>
    </row>
    <row r="176" spans="1:20" s="26" customFormat="1" ht="18" customHeight="1">
      <c r="A176" s="1911" t="s">
        <v>180</v>
      </c>
      <c r="B176" s="1266" t="s">
        <v>181</v>
      </c>
      <c r="C176" s="1266" t="s">
        <v>642</v>
      </c>
      <c r="D176" s="1274" t="s">
        <v>661</v>
      </c>
      <c r="E176" s="950" t="s">
        <v>2422</v>
      </c>
      <c r="F176" s="949">
        <v>414</v>
      </c>
      <c r="G176" s="1264" t="s">
        <v>725</v>
      </c>
      <c r="H176" s="1269" t="s">
        <v>678</v>
      </c>
      <c r="I176" s="1265">
        <v>90000</v>
      </c>
      <c r="J176" s="951">
        <v>90000</v>
      </c>
      <c r="K176" s="1964">
        <v>90000</v>
      </c>
      <c r="L176" s="2905">
        <f t="shared" si="12"/>
        <v>0</v>
      </c>
      <c r="M176" s="1268">
        <v>100</v>
      </c>
      <c r="N176" s="1268">
        <v>100</v>
      </c>
      <c r="O176" s="1268">
        <v>1</v>
      </c>
      <c r="P176" s="1268"/>
      <c r="Q176" s="1268"/>
      <c r="R176" s="1268"/>
      <c r="S176" s="1268"/>
      <c r="T176" s="1947"/>
    </row>
    <row r="177" spans="1:20" s="26" customFormat="1" ht="18" customHeight="1">
      <c r="A177" s="1911" t="s">
        <v>180</v>
      </c>
      <c r="B177" s="1266" t="s">
        <v>181</v>
      </c>
      <c r="C177" s="1266" t="s">
        <v>642</v>
      </c>
      <c r="D177" s="1274" t="s">
        <v>2423</v>
      </c>
      <c r="E177" s="1267" t="s">
        <v>2424</v>
      </c>
      <c r="F177" s="1268">
        <v>145</v>
      </c>
      <c r="G177" s="1264" t="s">
        <v>725</v>
      </c>
      <c r="H177" s="1269" t="s">
        <v>678</v>
      </c>
      <c r="I177" s="1265">
        <v>25000</v>
      </c>
      <c r="J177" s="951">
        <v>25000</v>
      </c>
      <c r="K177" s="1964">
        <v>25000</v>
      </c>
      <c r="L177" s="2905">
        <f t="shared" si="12"/>
        <v>0</v>
      </c>
      <c r="M177" s="1268">
        <v>100</v>
      </c>
      <c r="N177" s="1268">
        <v>100</v>
      </c>
      <c r="O177" s="1268">
        <v>1</v>
      </c>
      <c r="P177" s="1268"/>
      <c r="Q177" s="1268"/>
      <c r="R177" s="1268"/>
      <c r="S177" s="1268"/>
      <c r="T177" s="1947"/>
    </row>
    <row r="178" spans="1:20" s="26" customFormat="1" ht="18" customHeight="1">
      <c r="A178" s="1911" t="s">
        <v>180</v>
      </c>
      <c r="B178" s="1266" t="s">
        <v>181</v>
      </c>
      <c r="C178" s="1266" t="s">
        <v>642</v>
      </c>
      <c r="D178" s="1274" t="s">
        <v>1913</v>
      </c>
      <c r="E178" s="1267" t="s">
        <v>2425</v>
      </c>
      <c r="F178" s="1268">
        <v>6</v>
      </c>
      <c r="G178" s="1264" t="s">
        <v>725</v>
      </c>
      <c r="H178" s="1269" t="s">
        <v>678</v>
      </c>
      <c r="I178" s="1265">
        <v>15000</v>
      </c>
      <c r="J178" s="951">
        <v>15000</v>
      </c>
      <c r="K178" s="1964">
        <v>15000</v>
      </c>
      <c r="L178" s="2905">
        <f t="shared" si="12"/>
        <v>0</v>
      </c>
      <c r="M178" s="1268">
        <v>100</v>
      </c>
      <c r="N178" s="1268">
        <v>100</v>
      </c>
      <c r="O178" s="1268">
        <v>1</v>
      </c>
      <c r="P178" s="1268"/>
      <c r="Q178" s="1268"/>
      <c r="R178" s="1268"/>
      <c r="S178" s="1268"/>
      <c r="T178" s="1947"/>
    </row>
    <row r="179" spans="1:20" s="169" customFormat="1" ht="18" customHeight="1">
      <c r="A179" s="1911" t="s">
        <v>180</v>
      </c>
      <c r="B179" s="1266" t="s">
        <v>181</v>
      </c>
      <c r="C179" s="1266" t="s">
        <v>642</v>
      </c>
      <c r="D179" s="1274" t="s">
        <v>2426</v>
      </c>
      <c r="E179" s="950" t="s">
        <v>2427</v>
      </c>
      <c r="F179" s="949">
        <v>354</v>
      </c>
      <c r="G179" s="1264" t="s">
        <v>725</v>
      </c>
      <c r="H179" s="1269" t="s">
        <v>678</v>
      </c>
      <c r="I179" s="1265">
        <v>25000</v>
      </c>
      <c r="J179" s="951">
        <v>25000</v>
      </c>
      <c r="K179" s="1964">
        <v>25000</v>
      </c>
      <c r="L179" s="2905">
        <f t="shared" si="12"/>
        <v>0</v>
      </c>
      <c r="M179" s="1268">
        <v>100</v>
      </c>
      <c r="N179" s="1268">
        <v>100</v>
      </c>
      <c r="O179" s="1268">
        <v>1</v>
      </c>
      <c r="P179" s="1268"/>
      <c r="Q179" s="1268"/>
      <c r="R179" s="1268"/>
      <c r="S179" s="1268"/>
      <c r="T179" s="1947"/>
    </row>
    <row r="180" spans="1:20" s="169" customFormat="1" ht="18" customHeight="1">
      <c r="A180" s="1911" t="s">
        <v>180</v>
      </c>
      <c r="B180" s="1266" t="s">
        <v>181</v>
      </c>
      <c r="C180" s="1266" t="s">
        <v>642</v>
      </c>
      <c r="D180" s="1274" t="s">
        <v>1909</v>
      </c>
      <c r="E180" s="950" t="s">
        <v>1910</v>
      </c>
      <c r="F180" s="949">
        <v>97</v>
      </c>
      <c r="G180" s="1264" t="s">
        <v>725</v>
      </c>
      <c r="H180" s="1269" t="s">
        <v>678</v>
      </c>
      <c r="I180" s="1265">
        <v>30000</v>
      </c>
      <c r="J180" s="951">
        <v>30000</v>
      </c>
      <c r="K180" s="1964">
        <v>30000</v>
      </c>
      <c r="L180" s="2905">
        <f t="shared" si="12"/>
        <v>0</v>
      </c>
      <c r="M180" s="1268">
        <v>100</v>
      </c>
      <c r="N180" s="1268">
        <v>100</v>
      </c>
      <c r="O180" s="1268">
        <v>1</v>
      </c>
      <c r="P180" s="1268"/>
      <c r="Q180" s="1268"/>
      <c r="R180" s="1268"/>
      <c r="S180" s="1268"/>
      <c r="T180" s="1947"/>
    </row>
    <row r="181" spans="1:20" s="169" customFormat="1" ht="18" customHeight="1">
      <c r="A181" s="1911" t="s">
        <v>180</v>
      </c>
      <c r="B181" s="1266" t="s">
        <v>181</v>
      </c>
      <c r="C181" s="1266" t="s">
        <v>642</v>
      </c>
      <c r="D181" s="1274" t="s">
        <v>2238</v>
      </c>
      <c r="E181" s="950" t="s">
        <v>2428</v>
      </c>
      <c r="F181" s="949">
        <v>257</v>
      </c>
      <c r="G181" s="1269" t="s">
        <v>725</v>
      </c>
      <c r="H181" s="1269" t="s">
        <v>678</v>
      </c>
      <c r="I181" s="1265">
        <v>36996</v>
      </c>
      <c r="J181" s="951">
        <v>36996</v>
      </c>
      <c r="K181" s="1964">
        <v>36996</v>
      </c>
      <c r="L181" s="2905">
        <f t="shared" si="12"/>
        <v>0</v>
      </c>
      <c r="M181" s="1268">
        <v>100</v>
      </c>
      <c r="N181" s="1268">
        <v>100</v>
      </c>
      <c r="O181" s="1268">
        <v>1</v>
      </c>
      <c r="P181" s="1268"/>
      <c r="Q181" s="1268"/>
      <c r="R181" s="1268"/>
      <c r="S181" s="1268"/>
      <c r="T181" s="1947"/>
    </row>
    <row r="182" spans="1:20" s="169" customFormat="1" ht="18" customHeight="1">
      <c r="A182" s="1911" t="s">
        <v>9</v>
      </c>
      <c r="B182" s="1266" t="s">
        <v>181</v>
      </c>
      <c r="C182" s="1266" t="s">
        <v>642</v>
      </c>
      <c r="D182" s="1274" t="s">
        <v>2429</v>
      </c>
      <c r="E182" s="950" t="s">
        <v>2430</v>
      </c>
      <c r="F182" s="952">
        <v>127</v>
      </c>
      <c r="G182" s="1269" t="s">
        <v>725</v>
      </c>
      <c r="H182" s="1269" t="s">
        <v>678</v>
      </c>
      <c r="I182" s="1265">
        <v>10000</v>
      </c>
      <c r="J182" s="951">
        <v>10000</v>
      </c>
      <c r="K182" s="1964">
        <v>10000</v>
      </c>
      <c r="L182" s="2905">
        <f t="shared" si="12"/>
        <v>0</v>
      </c>
      <c r="M182" s="1268">
        <v>100</v>
      </c>
      <c r="N182" s="1268">
        <v>100</v>
      </c>
      <c r="O182" s="1268">
        <v>1</v>
      </c>
      <c r="P182" s="1268"/>
      <c r="Q182" s="1268"/>
      <c r="R182" s="1268"/>
      <c r="S182" s="1268"/>
      <c r="T182" s="1947"/>
    </row>
    <row r="183" spans="1:20" s="169" customFormat="1" ht="18" customHeight="1">
      <c r="A183" s="1911" t="s">
        <v>9</v>
      </c>
      <c r="B183" s="1266" t="s">
        <v>181</v>
      </c>
      <c r="C183" s="1266" t="s">
        <v>642</v>
      </c>
      <c r="D183" s="1274" t="s">
        <v>2431</v>
      </c>
      <c r="E183" s="950" t="s">
        <v>2432</v>
      </c>
      <c r="F183" s="949">
        <v>147</v>
      </c>
      <c r="G183" s="1269" t="s">
        <v>725</v>
      </c>
      <c r="H183" s="1269" t="s">
        <v>678</v>
      </c>
      <c r="I183" s="1265">
        <v>10000</v>
      </c>
      <c r="J183" s="951">
        <v>10000</v>
      </c>
      <c r="K183" s="1964">
        <v>10000</v>
      </c>
      <c r="L183" s="2905">
        <f t="shared" si="12"/>
        <v>0</v>
      </c>
      <c r="M183" s="1268">
        <v>100</v>
      </c>
      <c r="N183" s="1268">
        <v>100</v>
      </c>
      <c r="O183" s="1268">
        <v>1</v>
      </c>
      <c r="P183" s="1268"/>
      <c r="Q183" s="1268"/>
      <c r="R183" s="1268"/>
      <c r="S183" s="1268"/>
      <c r="T183" s="1947"/>
    </row>
    <row r="184" spans="1:20" s="169" customFormat="1" ht="18" customHeight="1">
      <c r="A184" s="1911" t="s">
        <v>9</v>
      </c>
      <c r="B184" s="1266" t="s">
        <v>181</v>
      </c>
      <c r="C184" s="1266" t="s">
        <v>642</v>
      </c>
      <c r="D184" s="1274" t="s">
        <v>2433</v>
      </c>
      <c r="E184" s="950" t="s">
        <v>2434</v>
      </c>
      <c r="F184" s="949">
        <v>25</v>
      </c>
      <c r="G184" s="1269" t="s">
        <v>725</v>
      </c>
      <c r="H184" s="1269" t="s">
        <v>678</v>
      </c>
      <c r="I184" s="1265">
        <v>5000</v>
      </c>
      <c r="J184" s="951">
        <v>5000</v>
      </c>
      <c r="K184" s="1964">
        <v>5000</v>
      </c>
      <c r="L184" s="2905">
        <f t="shared" si="12"/>
        <v>0</v>
      </c>
      <c r="M184" s="1268">
        <v>100</v>
      </c>
      <c r="N184" s="1268">
        <v>100</v>
      </c>
      <c r="O184" s="1268">
        <v>1</v>
      </c>
      <c r="P184" s="1268"/>
      <c r="Q184" s="1268"/>
      <c r="R184" s="1268"/>
      <c r="S184" s="1268"/>
      <c r="T184" s="1947"/>
    </row>
    <row r="185" spans="1:20" s="169" customFormat="1" ht="18" customHeight="1">
      <c r="A185" s="2389" t="s">
        <v>180</v>
      </c>
      <c r="B185" s="2390" t="s">
        <v>181</v>
      </c>
      <c r="C185" s="2390" t="s">
        <v>642</v>
      </c>
      <c r="D185" s="2391" t="s">
        <v>2423</v>
      </c>
      <c r="E185" s="950" t="s">
        <v>2435</v>
      </c>
      <c r="F185" s="949">
        <v>544</v>
      </c>
      <c r="G185" s="2235" t="s">
        <v>725</v>
      </c>
      <c r="H185" s="1269" t="s">
        <v>678</v>
      </c>
      <c r="I185" s="2428">
        <v>125000</v>
      </c>
      <c r="J185" s="2428">
        <v>125000</v>
      </c>
      <c r="K185" s="2605">
        <v>125000</v>
      </c>
      <c r="L185" s="2911">
        <f t="shared" si="12"/>
        <v>0</v>
      </c>
      <c r="M185" s="2373">
        <v>100</v>
      </c>
      <c r="N185" s="2373">
        <v>100</v>
      </c>
      <c r="O185" s="2373">
        <v>1</v>
      </c>
      <c r="P185" s="2373"/>
      <c r="Q185" s="2373"/>
      <c r="R185" s="2373"/>
      <c r="S185" s="2373"/>
      <c r="T185" s="2377"/>
    </row>
    <row r="186" spans="1:20" s="169" customFormat="1" ht="18" customHeight="1" thickBot="1">
      <c r="A186" s="2753"/>
      <c r="B186" s="2754"/>
      <c r="C186" s="2754"/>
      <c r="D186" s="2755"/>
      <c r="E186" s="1049" t="s">
        <v>2418</v>
      </c>
      <c r="F186" s="1279">
        <v>73</v>
      </c>
      <c r="G186" s="2763"/>
      <c r="H186" s="1280" t="s">
        <v>678</v>
      </c>
      <c r="I186" s="2761"/>
      <c r="J186" s="2761"/>
      <c r="K186" s="2762"/>
      <c r="L186" s="2914">
        <f t="shared" si="12"/>
        <v>0</v>
      </c>
      <c r="M186" s="2758"/>
      <c r="N186" s="2758"/>
      <c r="O186" s="2758"/>
      <c r="P186" s="2758"/>
      <c r="Q186" s="2758"/>
      <c r="R186" s="2758"/>
      <c r="S186" s="2758"/>
      <c r="T186" s="2757"/>
    </row>
    <row r="187" spans="1:20" s="159" customFormat="1" ht="23.25" customHeight="1" thickBot="1">
      <c r="A187" s="2774" t="s">
        <v>10</v>
      </c>
      <c r="B187" s="2775"/>
      <c r="C187" s="2775"/>
      <c r="D187" s="2775"/>
      <c r="E187" s="2776"/>
      <c r="F187" s="1094">
        <f>SUM(F6:F186)</f>
        <v>11297</v>
      </c>
      <c r="G187" s="790"/>
      <c r="H187" s="790"/>
      <c r="I187" s="885">
        <f>SUM(I6:I186)</f>
        <v>3930905.810000001</v>
      </c>
      <c r="J187" s="885">
        <f>SUM(J6:J186)</f>
        <v>3930905.810000001</v>
      </c>
      <c r="K187" s="1289">
        <f>SUM(K6:K186)</f>
        <v>3930905.810000001</v>
      </c>
      <c r="L187" s="1096">
        <f>SUM(L6:L186)</f>
        <v>0</v>
      </c>
      <c r="M187" s="886"/>
      <c r="N187" s="886"/>
      <c r="O187" s="921">
        <f>SUM(O6:O186)</f>
        <v>103</v>
      </c>
      <c r="P187" s="921"/>
      <c r="Q187" s="921"/>
      <c r="R187" s="921"/>
      <c r="S187" s="921"/>
      <c r="T187" s="923"/>
    </row>
    <row r="188" spans="1:20" ht="12.75" customHeight="1">
      <c r="F188" s="76"/>
      <c r="G188"/>
      <c r="I188" s="75"/>
      <c r="J188" s="75"/>
      <c r="L188" s="2915"/>
      <c r="M188"/>
      <c r="N188"/>
    </row>
    <row r="189" spans="1:20" ht="12.75" customHeight="1">
      <c r="F189" s="76"/>
      <c r="G189"/>
      <c r="I189" s="75"/>
      <c r="J189" s="75"/>
      <c r="L189" s="2915"/>
      <c r="M189"/>
      <c r="N189"/>
    </row>
    <row r="190" spans="1:20" ht="12.75">
      <c r="F190" s="76"/>
      <c r="G190"/>
      <c r="I190" s="75"/>
      <c r="J190" s="75"/>
      <c r="L190" s="2915"/>
      <c r="M190"/>
      <c r="N190"/>
    </row>
    <row r="191" spans="1:20" ht="12.75">
      <c r="F191" s="76"/>
      <c r="G191"/>
      <c r="I191" s="75"/>
      <c r="J191" s="75"/>
      <c r="L191" s="2915"/>
      <c r="M191"/>
      <c r="N191"/>
    </row>
    <row r="192" spans="1:20" ht="12.75">
      <c r="F192" s="76"/>
      <c r="G192"/>
      <c r="I192" s="75"/>
      <c r="J192" s="75"/>
      <c r="L192" s="2915"/>
      <c r="M192"/>
      <c r="N192"/>
    </row>
    <row r="193" spans="6:14" ht="12.75">
      <c r="F193" s="76"/>
      <c r="G193"/>
      <c r="I193" s="75"/>
      <c r="J193" s="75"/>
      <c r="L193" s="2915"/>
      <c r="M193"/>
      <c r="N193"/>
    </row>
    <row r="194" spans="6:14" ht="12.75">
      <c r="F194" s="76"/>
      <c r="G194"/>
      <c r="I194" s="75"/>
      <c r="J194" s="75"/>
      <c r="L194" s="2915"/>
      <c r="M194"/>
      <c r="N194"/>
    </row>
    <row r="195" spans="6:14" ht="12.75">
      <c r="F195" s="76"/>
      <c r="G195"/>
      <c r="I195" s="75"/>
      <c r="J195" s="75"/>
      <c r="L195" s="2915"/>
      <c r="M195"/>
      <c r="N195"/>
    </row>
    <row r="196" spans="6:14" ht="12.75">
      <c r="F196" s="76"/>
      <c r="G196"/>
      <c r="I196" s="75"/>
      <c r="J196" s="75"/>
      <c r="L196" s="2915"/>
      <c r="M196"/>
      <c r="N196"/>
    </row>
    <row r="197" spans="6:14" ht="12.75">
      <c r="F197" s="76"/>
      <c r="G197"/>
      <c r="I197" s="75"/>
      <c r="J197" s="75"/>
      <c r="L197" s="2915"/>
      <c r="M197"/>
      <c r="N197"/>
    </row>
    <row r="198" spans="6:14" ht="12.75">
      <c r="F198" s="76"/>
      <c r="G198"/>
      <c r="I198" s="75"/>
      <c r="J198" s="75"/>
      <c r="L198" s="2915"/>
      <c r="M198"/>
      <c r="N198"/>
    </row>
    <row r="199" spans="6:14" ht="12.75">
      <c r="F199" s="76"/>
      <c r="G199"/>
      <c r="I199" s="75"/>
      <c r="J199" s="75"/>
      <c r="L199" s="2915"/>
      <c r="M199"/>
      <c r="N199"/>
    </row>
    <row r="200" spans="6:14" ht="12.75">
      <c r="F200" s="76"/>
      <c r="G200"/>
      <c r="I200" s="75"/>
      <c r="J200" s="75"/>
      <c r="L200" s="2915"/>
      <c r="M200"/>
      <c r="N200"/>
    </row>
    <row r="201" spans="6:14" ht="12.75">
      <c r="F201" s="76"/>
      <c r="G201"/>
      <c r="I201" s="75"/>
      <c r="J201" s="75"/>
      <c r="L201" s="2915"/>
      <c r="M201"/>
      <c r="N201"/>
    </row>
    <row r="202" spans="6:14" ht="12.75">
      <c r="F202" s="76"/>
      <c r="G202"/>
      <c r="I202" s="75"/>
      <c r="J202" s="75"/>
      <c r="L202" s="2915"/>
      <c r="M202"/>
      <c r="N202"/>
    </row>
    <row r="203" spans="6:14" ht="12.75">
      <c r="F203" s="76"/>
      <c r="G203"/>
      <c r="I203" s="75"/>
      <c r="J203" s="75"/>
      <c r="L203" s="2915"/>
      <c r="M203"/>
      <c r="N203"/>
    </row>
    <row r="204" spans="6:14" ht="12.75">
      <c r="F204" s="76"/>
      <c r="G204"/>
      <c r="I204" s="75"/>
      <c r="J204" s="75"/>
      <c r="L204" s="2915"/>
      <c r="M204"/>
      <c r="N204"/>
    </row>
    <row r="205" spans="6:14" ht="12.75">
      <c r="F205" s="76"/>
      <c r="G205"/>
      <c r="I205" s="75"/>
      <c r="J205" s="75"/>
      <c r="L205" s="2915"/>
      <c r="M205"/>
      <c r="N205"/>
    </row>
    <row r="206" spans="6:14" ht="12.75">
      <c r="F206" s="76"/>
      <c r="G206"/>
      <c r="I206" s="75"/>
      <c r="J206" s="75"/>
      <c r="L206" s="2915"/>
      <c r="M206"/>
      <c r="N206"/>
    </row>
    <row r="207" spans="6:14" ht="12.75">
      <c r="F207" s="76"/>
      <c r="G207"/>
      <c r="I207" s="75"/>
      <c r="J207" s="75"/>
      <c r="L207" s="2915"/>
      <c r="M207"/>
      <c r="N207"/>
    </row>
    <row r="208" spans="6:14" ht="12.75">
      <c r="F208" s="76"/>
      <c r="G208"/>
      <c r="I208" s="75"/>
      <c r="J208" s="75"/>
      <c r="L208" s="2915"/>
      <c r="M208"/>
      <c r="N208"/>
    </row>
    <row r="209" spans="6:14" ht="12.75">
      <c r="F209" s="76"/>
      <c r="G209"/>
      <c r="I209" s="75"/>
      <c r="J209" s="75"/>
      <c r="L209" s="2915"/>
      <c r="M209"/>
      <c r="N209"/>
    </row>
    <row r="210" spans="6:14" ht="12.75">
      <c r="F210" s="76"/>
      <c r="G210"/>
      <c r="I210" s="75"/>
      <c r="J210" s="75"/>
      <c r="L210" s="2915"/>
      <c r="M210"/>
      <c r="N210"/>
    </row>
    <row r="211" spans="6:14" ht="12.75">
      <c r="F211" s="76"/>
      <c r="G211"/>
      <c r="I211" s="75"/>
      <c r="J211" s="75"/>
      <c r="L211" s="2915"/>
      <c r="M211"/>
      <c r="N211"/>
    </row>
    <row r="212" spans="6:14" ht="12.75">
      <c r="F212" s="76"/>
      <c r="G212"/>
      <c r="I212" s="75"/>
      <c r="J212" s="75"/>
      <c r="L212" s="2915"/>
      <c r="M212"/>
      <c r="N212"/>
    </row>
    <row r="213" spans="6:14" ht="12.75">
      <c r="F213" s="76"/>
      <c r="G213"/>
      <c r="I213" s="75"/>
      <c r="J213" s="75"/>
      <c r="L213" s="2915"/>
      <c r="M213"/>
      <c r="N213"/>
    </row>
    <row r="214" spans="6:14" ht="12.75">
      <c r="F214" s="76"/>
      <c r="G214"/>
      <c r="I214" s="75"/>
      <c r="J214" s="75"/>
      <c r="L214" s="2915"/>
      <c r="M214"/>
      <c r="N214"/>
    </row>
    <row r="215" spans="6:14" ht="12.75">
      <c r="F215" s="76"/>
      <c r="G215"/>
      <c r="I215" s="75"/>
      <c r="J215" s="75"/>
      <c r="L215" s="2915"/>
      <c r="M215"/>
      <c r="N215"/>
    </row>
    <row r="216" spans="6:14" ht="12.75">
      <c r="F216" s="76"/>
      <c r="G216"/>
      <c r="I216" s="75"/>
      <c r="J216" s="75"/>
      <c r="L216" s="2915"/>
      <c r="M216"/>
      <c r="N216"/>
    </row>
    <row r="217" spans="6:14" ht="12.75">
      <c r="F217" s="76"/>
      <c r="G217"/>
      <c r="I217" s="75"/>
      <c r="J217" s="75"/>
      <c r="L217" s="2915"/>
      <c r="M217"/>
      <c r="N217"/>
    </row>
    <row r="218" spans="6:14" ht="12.75">
      <c r="F218" s="76"/>
      <c r="G218"/>
      <c r="I218" s="75"/>
      <c r="J218" s="75"/>
      <c r="L218" s="2915"/>
      <c r="M218"/>
      <c r="N218"/>
    </row>
    <row r="219" spans="6:14" ht="12.75">
      <c r="F219" s="76"/>
      <c r="G219"/>
      <c r="I219" s="75"/>
      <c r="J219" s="75"/>
      <c r="L219" s="2915"/>
      <c r="M219"/>
      <c r="N219"/>
    </row>
    <row r="220" spans="6:14" ht="12.75">
      <c r="F220" s="76"/>
      <c r="G220"/>
      <c r="I220" s="75"/>
      <c r="J220" s="75"/>
      <c r="L220" s="2915"/>
      <c r="M220"/>
      <c r="N220"/>
    </row>
    <row r="221" spans="6:14" ht="12.75">
      <c r="F221" s="76"/>
      <c r="G221"/>
      <c r="I221" s="75"/>
      <c r="J221" s="75"/>
      <c r="L221" s="2915"/>
      <c r="M221"/>
      <c r="N221"/>
    </row>
    <row r="222" spans="6:14" ht="12.75">
      <c r="F222" s="76"/>
      <c r="G222"/>
      <c r="I222" s="75"/>
      <c r="J222" s="75"/>
      <c r="L222" s="2915"/>
      <c r="M222"/>
      <c r="N222"/>
    </row>
    <row r="223" spans="6:14" ht="12.75">
      <c r="F223" s="76"/>
      <c r="G223"/>
      <c r="I223" s="75"/>
      <c r="J223" s="75"/>
      <c r="L223" s="2915"/>
      <c r="M223"/>
      <c r="N223"/>
    </row>
    <row r="224" spans="6:14" ht="12.75">
      <c r="F224" s="76"/>
      <c r="G224"/>
      <c r="I224" s="75"/>
      <c r="J224" s="75"/>
      <c r="L224" s="2915"/>
      <c r="M224"/>
      <c r="N224"/>
    </row>
    <row r="225" spans="6:14" ht="12.75">
      <c r="F225" s="76"/>
      <c r="G225"/>
      <c r="I225" s="75"/>
      <c r="J225" s="75"/>
      <c r="L225" s="2915"/>
      <c r="M225"/>
      <c r="N225"/>
    </row>
    <row r="226" spans="6:14" ht="12.75">
      <c r="F226" s="76"/>
      <c r="G226"/>
      <c r="I226" s="75"/>
      <c r="J226" s="75"/>
      <c r="L226" s="2915"/>
      <c r="M226"/>
      <c r="N226"/>
    </row>
    <row r="227" spans="6:14" ht="12.75">
      <c r="F227" s="76"/>
      <c r="G227"/>
      <c r="I227" s="75"/>
      <c r="J227" s="75"/>
      <c r="L227" s="2915"/>
      <c r="M227"/>
      <c r="N227"/>
    </row>
    <row r="228" spans="6:14" ht="12.75">
      <c r="F228" s="76"/>
      <c r="G228"/>
      <c r="I228" s="75"/>
      <c r="J228" s="75"/>
      <c r="L228" s="2915"/>
      <c r="M228"/>
      <c r="N228"/>
    </row>
    <row r="229" spans="6:14" ht="12.75">
      <c r="F229" s="76"/>
      <c r="G229"/>
      <c r="I229" s="75"/>
      <c r="J229" s="75"/>
      <c r="L229" s="2915"/>
      <c r="M229"/>
      <c r="N229"/>
    </row>
    <row r="230" spans="6:14" ht="12.75">
      <c r="F230" s="76"/>
      <c r="G230"/>
      <c r="I230" s="75"/>
      <c r="J230" s="75"/>
      <c r="L230" s="2915"/>
      <c r="M230"/>
      <c r="N230"/>
    </row>
    <row r="231" spans="6:14" ht="12.75">
      <c r="F231" s="76"/>
      <c r="G231"/>
      <c r="I231" s="75"/>
      <c r="J231" s="75"/>
      <c r="L231" s="2915"/>
      <c r="M231"/>
      <c r="N231"/>
    </row>
    <row r="232" spans="6:14" ht="12.75">
      <c r="F232" s="76"/>
      <c r="G232"/>
      <c r="I232" s="75"/>
      <c r="J232" s="75"/>
      <c r="L232" s="2915"/>
      <c r="M232"/>
      <c r="N232"/>
    </row>
    <row r="233" spans="6:14" ht="12.75">
      <c r="F233" s="76"/>
      <c r="G233"/>
      <c r="I233" s="75"/>
      <c r="J233" s="75"/>
      <c r="L233" s="2915"/>
      <c r="M233"/>
      <c r="N233"/>
    </row>
    <row r="234" spans="6:14" ht="12.75">
      <c r="F234" s="76"/>
      <c r="G234"/>
      <c r="I234" s="75"/>
      <c r="J234" s="75"/>
      <c r="L234" s="2915"/>
      <c r="M234"/>
      <c r="N234"/>
    </row>
    <row r="235" spans="6:14" ht="12.75">
      <c r="F235" s="76"/>
      <c r="G235"/>
      <c r="I235" s="75"/>
      <c r="J235" s="75"/>
      <c r="L235" s="2915"/>
      <c r="M235"/>
      <c r="N235"/>
    </row>
    <row r="236" spans="6:14" ht="12.75">
      <c r="F236" s="76"/>
      <c r="G236"/>
      <c r="I236" s="75"/>
      <c r="J236" s="75"/>
      <c r="L236" s="2915"/>
      <c r="M236"/>
      <c r="N236"/>
    </row>
    <row r="237" spans="6:14" ht="12.75">
      <c r="F237" s="76"/>
      <c r="G237"/>
      <c r="I237" s="75"/>
      <c r="J237" s="75"/>
      <c r="L237" s="2915"/>
      <c r="M237"/>
      <c r="N237"/>
    </row>
    <row r="238" spans="6:14" ht="12.75">
      <c r="F238" s="76"/>
      <c r="G238"/>
      <c r="I238" s="75"/>
      <c r="J238" s="75"/>
      <c r="L238" s="2915"/>
      <c r="M238"/>
      <c r="N238"/>
    </row>
    <row r="239" spans="6:14" ht="12.75">
      <c r="F239" s="76"/>
      <c r="G239"/>
      <c r="I239" s="75"/>
      <c r="J239" s="75"/>
      <c r="L239" s="2915"/>
      <c r="M239"/>
      <c r="N239"/>
    </row>
    <row r="240" spans="6:14" ht="12.75">
      <c r="F240" s="76"/>
      <c r="G240"/>
      <c r="I240" s="75"/>
      <c r="J240" s="75"/>
      <c r="L240" s="2915"/>
      <c r="M240"/>
      <c r="N240"/>
    </row>
    <row r="241" spans="6:14" ht="12.75">
      <c r="F241" s="76"/>
      <c r="G241"/>
      <c r="I241" s="75"/>
      <c r="J241" s="75"/>
      <c r="L241" s="2915"/>
      <c r="M241"/>
      <c r="N241"/>
    </row>
    <row r="242" spans="6:14" ht="12.75">
      <c r="F242" s="76"/>
      <c r="G242"/>
      <c r="I242" s="75"/>
      <c r="J242" s="75"/>
      <c r="L242" s="2915"/>
      <c r="M242"/>
      <c r="N242"/>
    </row>
    <row r="243" spans="6:14" ht="12.75">
      <c r="F243" s="76"/>
      <c r="G243"/>
      <c r="I243" s="75"/>
      <c r="J243" s="75"/>
      <c r="L243" s="2915"/>
      <c r="M243"/>
      <c r="N243"/>
    </row>
    <row r="244" spans="6:14" ht="12.75">
      <c r="F244" s="76"/>
      <c r="G244"/>
      <c r="I244" s="75"/>
      <c r="J244" s="75"/>
      <c r="L244" s="2915"/>
      <c r="M244"/>
      <c r="N244"/>
    </row>
    <row r="245" spans="6:14" ht="12.75">
      <c r="F245" s="76"/>
      <c r="G245"/>
      <c r="I245" s="75"/>
      <c r="J245" s="75"/>
      <c r="L245" s="2915"/>
      <c r="M245"/>
      <c r="N245"/>
    </row>
    <row r="246" spans="6:14" ht="12.75">
      <c r="F246" s="76"/>
      <c r="G246"/>
      <c r="I246" s="75"/>
      <c r="J246" s="75"/>
      <c r="L246" s="2915"/>
      <c r="M246"/>
      <c r="N246"/>
    </row>
    <row r="247" spans="6:14" ht="12.75">
      <c r="F247" s="76"/>
      <c r="G247"/>
      <c r="I247" s="75"/>
      <c r="J247" s="75"/>
      <c r="L247" s="2915"/>
      <c r="M247"/>
      <c r="N247"/>
    </row>
    <row r="248" spans="6:14" ht="12.75">
      <c r="F248" s="76"/>
      <c r="G248"/>
      <c r="I248" s="75"/>
      <c r="J248" s="75"/>
      <c r="L248" s="2915"/>
      <c r="M248"/>
      <c r="N248"/>
    </row>
    <row r="249" spans="6:14" ht="12.75">
      <c r="F249" s="76"/>
      <c r="G249"/>
      <c r="I249" s="75"/>
      <c r="J249" s="75"/>
      <c r="L249" s="2915"/>
      <c r="M249"/>
      <c r="N249"/>
    </row>
    <row r="250" spans="6:14" ht="12.75">
      <c r="F250" s="76"/>
      <c r="G250"/>
      <c r="I250" s="75"/>
      <c r="J250" s="75"/>
      <c r="L250" s="2915"/>
      <c r="M250"/>
      <c r="N250"/>
    </row>
    <row r="251" spans="6:14" ht="12.75">
      <c r="F251" s="76"/>
      <c r="G251"/>
      <c r="I251" s="75"/>
      <c r="J251" s="75"/>
      <c r="L251" s="2915"/>
      <c r="M251"/>
      <c r="N251"/>
    </row>
    <row r="252" spans="6:14" ht="12.75">
      <c r="F252" s="76"/>
      <c r="G252"/>
      <c r="I252" s="75"/>
      <c r="J252" s="75"/>
      <c r="L252" s="2915"/>
      <c r="M252"/>
      <c r="N252"/>
    </row>
    <row r="253" spans="6:14" ht="12.75">
      <c r="F253" s="76"/>
      <c r="G253"/>
      <c r="I253" s="75"/>
      <c r="J253" s="75"/>
      <c r="L253" s="2915"/>
      <c r="M253"/>
      <c r="N253"/>
    </row>
    <row r="254" spans="6:14" ht="12.75">
      <c r="F254" s="76"/>
      <c r="G254"/>
      <c r="I254" s="75"/>
      <c r="J254" s="75"/>
      <c r="L254" s="2915"/>
      <c r="M254"/>
      <c r="N254"/>
    </row>
    <row r="255" spans="6:14" ht="12.75">
      <c r="F255" s="76"/>
      <c r="G255"/>
      <c r="I255" s="75"/>
      <c r="J255" s="75"/>
      <c r="L255" s="2915"/>
      <c r="M255"/>
      <c r="N255"/>
    </row>
    <row r="256" spans="6:14" ht="12.75">
      <c r="F256" s="76"/>
      <c r="G256"/>
      <c r="I256" s="75"/>
      <c r="J256" s="75"/>
      <c r="L256" s="2915"/>
      <c r="M256"/>
      <c r="N256"/>
    </row>
    <row r="257" spans="6:14" ht="12.75">
      <c r="F257" s="76"/>
      <c r="G257"/>
      <c r="I257" s="75"/>
      <c r="J257" s="75"/>
      <c r="L257" s="2915"/>
      <c r="M257"/>
      <c r="N257"/>
    </row>
    <row r="258" spans="6:14" ht="12.75">
      <c r="F258" s="76"/>
      <c r="G258"/>
      <c r="I258" s="75"/>
      <c r="J258" s="75"/>
      <c r="L258" s="2915"/>
      <c r="M258"/>
      <c r="N258"/>
    </row>
    <row r="259" spans="6:14" ht="12.75">
      <c r="F259" s="76"/>
      <c r="G259"/>
      <c r="I259" s="75"/>
      <c r="J259" s="75"/>
      <c r="L259" s="2915"/>
      <c r="M259"/>
      <c r="N259"/>
    </row>
    <row r="260" spans="6:14" ht="12.75">
      <c r="F260" s="76"/>
      <c r="G260"/>
      <c r="I260" s="75"/>
      <c r="J260" s="75"/>
      <c r="L260" s="2915"/>
      <c r="M260"/>
      <c r="N260"/>
    </row>
    <row r="261" spans="6:14" ht="12.75">
      <c r="F261" s="76"/>
      <c r="G261"/>
      <c r="I261" s="75"/>
      <c r="J261" s="75"/>
      <c r="L261" s="2915"/>
      <c r="M261"/>
      <c r="N261"/>
    </row>
    <row r="262" spans="6:14" ht="12.75">
      <c r="F262" s="76"/>
      <c r="G262"/>
      <c r="I262" s="75"/>
      <c r="J262" s="75"/>
      <c r="L262" s="2915"/>
      <c r="M262"/>
      <c r="N262"/>
    </row>
    <row r="263" spans="6:14" ht="12.75">
      <c r="F263" s="76"/>
      <c r="G263"/>
      <c r="I263" s="75"/>
      <c r="J263" s="75"/>
      <c r="L263" s="2915"/>
      <c r="M263"/>
      <c r="N263"/>
    </row>
    <row r="264" spans="6:14" ht="12.75">
      <c r="F264" s="76"/>
      <c r="G264"/>
      <c r="I264" s="75"/>
      <c r="J264" s="75"/>
      <c r="L264" s="2915"/>
      <c r="M264"/>
      <c r="N264"/>
    </row>
    <row r="265" spans="6:14" ht="12.75">
      <c r="F265" s="76"/>
      <c r="G265"/>
      <c r="I265" s="75"/>
      <c r="J265" s="75"/>
      <c r="L265" s="2915"/>
      <c r="M265"/>
      <c r="N265"/>
    </row>
    <row r="266" spans="6:14" ht="12.75">
      <c r="F266" s="76"/>
      <c r="G266"/>
      <c r="I266" s="75"/>
      <c r="J266" s="75"/>
      <c r="L266" s="2915"/>
      <c r="M266"/>
      <c r="N266"/>
    </row>
    <row r="267" spans="6:14" ht="12.75">
      <c r="F267" s="76"/>
      <c r="G267"/>
      <c r="I267" s="75"/>
      <c r="J267" s="75"/>
      <c r="L267" s="2915"/>
      <c r="M267"/>
      <c r="N267"/>
    </row>
    <row r="268" spans="6:14" ht="12.75">
      <c r="F268" s="76"/>
      <c r="G268"/>
      <c r="I268" s="75"/>
      <c r="J268" s="75"/>
      <c r="L268" s="2915"/>
      <c r="M268"/>
      <c r="N268"/>
    </row>
    <row r="269" spans="6:14" ht="12.75">
      <c r="F269" s="76"/>
      <c r="G269"/>
      <c r="I269" s="75"/>
      <c r="J269" s="75"/>
      <c r="L269" s="2915"/>
      <c r="M269"/>
      <c r="N269"/>
    </row>
    <row r="270" spans="6:14" ht="12.75">
      <c r="F270" s="76"/>
      <c r="G270"/>
      <c r="I270" s="75"/>
      <c r="J270" s="75"/>
      <c r="L270" s="2915"/>
      <c r="M270"/>
      <c r="N270"/>
    </row>
    <row r="271" spans="6:14" ht="12.75">
      <c r="F271" s="76"/>
      <c r="G271"/>
      <c r="I271" s="75"/>
      <c r="J271" s="75"/>
      <c r="L271" s="2915"/>
      <c r="M271"/>
      <c r="N271"/>
    </row>
    <row r="272" spans="6:14" ht="12.75">
      <c r="F272" s="76"/>
      <c r="G272"/>
      <c r="I272" s="75"/>
      <c r="J272" s="75"/>
      <c r="L272" s="2915"/>
      <c r="M272"/>
      <c r="N272"/>
    </row>
    <row r="273" spans="6:14" ht="12.75">
      <c r="F273" s="76"/>
      <c r="G273"/>
      <c r="I273" s="75"/>
      <c r="J273" s="75"/>
      <c r="L273" s="2915"/>
      <c r="M273"/>
      <c r="N273"/>
    </row>
    <row r="274" spans="6:14" ht="12.75">
      <c r="F274" s="76"/>
      <c r="G274"/>
      <c r="I274" s="75"/>
      <c r="J274" s="75"/>
      <c r="L274" s="2915"/>
      <c r="M274"/>
      <c r="N274"/>
    </row>
    <row r="275" spans="6:14" ht="12.75">
      <c r="F275" s="76"/>
      <c r="G275"/>
      <c r="I275" s="75"/>
      <c r="J275" s="75"/>
      <c r="L275" s="2915"/>
      <c r="M275"/>
      <c r="N275"/>
    </row>
    <row r="276" spans="6:14" ht="12.75">
      <c r="F276" s="76"/>
      <c r="G276"/>
      <c r="I276" s="75"/>
      <c r="J276" s="75"/>
      <c r="L276" s="2915"/>
      <c r="M276"/>
      <c r="N276"/>
    </row>
    <row r="277" spans="6:14" ht="12.75">
      <c r="F277" s="76"/>
      <c r="G277"/>
      <c r="I277" s="75"/>
      <c r="J277" s="75"/>
      <c r="L277" s="2915"/>
      <c r="M277"/>
      <c r="N277"/>
    </row>
    <row r="278" spans="6:14" ht="12.75">
      <c r="F278" s="76"/>
      <c r="G278"/>
      <c r="I278" s="75"/>
      <c r="J278" s="75"/>
      <c r="L278" s="2915"/>
      <c r="M278"/>
      <c r="N278"/>
    </row>
    <row r="279" spans="6:14" ht="12.75">
      <c r="F279" s="76"/>
      <c r="G279"/>
      <c r="I279" s="75"/>
      <c r="J279" s="75"/>
      <c r="L279" s="2915"/>
      <c r="M279"/>
      <c r="N279"/>
    </row>
    <row r="280" spans="6:14" ht="12.75">
      <c r="F280" s="76"/>
      <c r="G280"/>
      <c r="I280" s="75"/>
      <c r="J280" s="75"/>
      <c r="L280" s="2915"/>
      <c r="M280"/>
      <c r="N280"/>
    </row>
    <row r="281" spans="6:14" ht="12.75">
      <c r="F281" s="76"/>
      <c r="G281"/>
      <c r="I281" s="75"/>
      <c r="J281" s="75"/>
      <c r="L281" s="2915"/>
      <c r="M281"/>
      <c r="N281"/>
    </row>
    <row r="282" spans="6:14" ht="12.75">
      <c r="F282" s="76"/>
      <c r="G282"/>
      <c r="I282" s="75"/>
      <c r="J282" s="75"/>
      <c r="L282" s="2915"/>
      <c r="M282"/>
      <c r="N282"/>
    </row>
    <row r="283" spans="6:14" ht="12.75">
      <c r="F283" s="76"/>
      <c r="G283"/>
      <c r="I283" s="75"/>
      <c r="J283" s="75"/>
      <c r="L283" s="2915"/>
      <c r="M283"/>
      <c r="N283"/>
    </row>
    <row r="284" spans="6:14" ht="12.75">
      <c r="F284" s="76"/>
      <c r="G284"/>
      <c r="I284" s="75"/>
      <c r="J284" s="75"/>
      <c r="L284" s="2915"/>
      <c r="M284"/>
      <c r="N284"/>
    </row>
    <row r="285" spans="6:14" ht="12.75">
      <c r="F285" s="76"/>
      <c r="G285"/>
      <c r="I285" s="75"/>
      <c r="J285" s="75"/>
      <c r="L285" s="2915"/>
      <c r="M285"/>
      <c r="N285"/>
    </row>
    <row r="286" spans="6:14" ht="12.75">
      <c r="F286" s="76"/>
      <c r="G286"/>
      <c r="I286" s="75"/>
      <c r="J286" s="75"/>
      <c r="L286" s="2915"/>
      <c r="M286"/>
      <c r="N286"/>
    </row>
    <row r="287" spans="6:14" ht="12.75">
      <c r="F287" s="76"/>
      <c r="G287"/>
      <c r="I287" s="75"/>
      <c r="J287" s="75"/>
      <c r="L287" s="2915"/>
      <c r="M287"/>
      <c r="N287"/>
    </row>
    <row r="288" spans="6:14" ht="12.75">
      <c r="F288" s="76"/>
      <c r="G288"/>
      <c r="I288" s="75"/>
      <c r="J288" s="75"/>
      <c r="L288" s="2915"/>
      <c r="M288"/>
      <c r="N288"/>
    </row>
    <row r="289" spans="6:14" ht="12.75">
      <c r="F289" s="76"/>
      <c r="G289"/>
      <c r="I289" s="75"/>
      <c r="J289" s="75"/>
      <c r="L289" s="2915"/>
      <c r="M289"/>
      <c r="N289"/>
    </row>
    <row r="290" spans="6:14" ht="12.75">
      <c r="F290" s="76"/>
      <c r="G290"/>
      <c r="I290" s="75"/>
      <c r="J290" s="75"/>
      <c r="L290" s="2915"/>
      <c r="M290"/>
      <c r="N290"/>
    </row>
    <row r="291" spans="6:14" ht="12.75">
      <c r="F291" s="76"/>
      <c r="G291"/>
      <c r="I291" s="75"/>
      <c r="J291" s="75"/>
      <c r="L291" s="2915"/>
      <c r="M291"/>
      <c r="N291"/>
    </row>
    <row r="292" spans="6:14" ht="12.75">
      <c r="F292" s="76"/>
      <c r="G292"/>
      <c r="I292" s="75"/>
      <c r="J292" s="75"/>
      <c r="L292" s="2915"/>
      <c r="M292"/>
      <c r="N292"/>
    </row>
    <row r="293" spans="6:14" ht="12.75">
      <c r="F293" s="76"/>
      <c r="G293"/>
      <c r="I293" s="75"/>
      <c r="J293" s="75"/>
      <c r="L293" s="2915"/>
      <c r="M293"/>
      <c r="N293"/>
    </row>
    <row r="294" spans="6:14" ht="12.75">
      <c r="F294" s="76"/>
      <c r="G294"/>
      <c r="I294" s="75"/>
      <c r="J294" s="75"/>
      <c r="L294" s="2915"/>
      <c r="M294"/>
      <c r="N294"/>
    </row>
    <row r="295" spans="6:14" ht="12.75">
      <c r="F295" s="76"/>
      <c r="G295"/>
      <c r="I295" s="75"/>
      <c r="J295" s="75"/>
      <c r="L295" s="2915"/>
      <c r="M295"/>
      <c r="N295"/>
    </row>
    <row r="296" spans="6:14" ht="12.75">
      <c r="F296" s="76"/>
      <c r="G296"/>
      <c r="I296" s="75"/>
      <c r="J296" s="75"/>
      <c r="L296" s="2915"/>
      <c r="M296"/>
      <c r="N296"/>
    </row>
    <row r="297" spans="6:14" ht="12.75">
      <c r="F297" s="76"/>
      <c r="G297"/>
      <c r="I297" s="75"/>
      <c r="J297" s="75"/>
      <c r="L297" s="2915"/>
      <c r="M297"/>
      <c r="N297"/>
    </row>
    <row r="298" spans="6:14" ht="12.75">
      <c r="F298" s="76"/>
      <c r="G298"/>
      <c r="I298" s="75"/>
      <c r="J298" s="75"/>
      <c r="L298" s="2915"/>
      <c r="M298"/>
      <c r="N298"/>
    </row>
    <row r="299" spans="6:14" ht="12.75">
      <c r="F299" s="76"/>
      <c r="G299"/>
      <c r="I299" s="75"/>
      <c r="J299" s="75"/>
      <c r="L299" s="2915"/>
      <c r="M299"/>
      <c r="N299"/>
    </row>
    <row r="300" spans="6:14" ht="12.75">
      <c r="F300" s="76"/>
      <c r="G300"/>
      <c r="I300" s="75"/>
      <c r="J300" s="75"/>
      <c r="L300" s="2915"/>
      <c r="M300"/>
      <c r="N300"/>
    </row>
    <row r="301" spans="6:14" ht="12.75">
      <c r="F301" s="76"/>
      <c r="G301"/>
      <c r="I301" s="75"/>
      <c r="J301" s="75"/>
      <c r="L301" s="2915"/>
      <c r="M301"/>
      <c r="N301"/>
    </row>
    <row r="302" spans="6:14" ht="12.75">
      <c r="F302" s="76"/>
      <c r="G302"/>
      <c r="I302" s="75"/>
      <c r="J302" s="75"/>
      <c r="L302" s="2915"/>
      <c r="M302"/>
      <c r="N302"/>
    </row>
    <row r="303" spans="6:14" ht="12.75">
      <c r="F303" s="76"/>
      <c r="G303"/>
      <c r="I303" s="75"/>
      <c r="J303" s="75"/>
      <c r="L303" s="2915"/>
      <c r="M303"/>
      <c r="N303"/>
    </row>
    <row r="304" spans="6:14" ht="12.75">
      <c r="F304" s="76"/>
      <c r="G304"/>
      <c r="I304" s="75"/>
      <c r="J304" s="75"/>
      <c r="L304" s="2915"/>
      <c r="M304"/>
      <c r="N304"/>
    </row>
    <row r="305" spans="6:14" ht="12.75">
      <c r="F305" s="76"/>
      <c r="G305"/>
      <c r="I305" s="75"/>
      <c r="J305" s="75"/>
      <c r="L305" s="2915"/>
      <c r="M305"/>
      <c r="N305"/>
    </row>
    <row r="306" spans="6:14" ht="12.75">
      <c r="F306" s="76"/>
      <c r="G306"/>
      <c r="I306" s="75"/>
      <c r="J306" s="75"/>
      <c r="L306" s="2915"/>
      <c r="M306"/>
      <c r="N306"/>
    </row>
    <row r="307" spans="6:14" ht="12.75">
      <c r="F307" s="76"/>
      <c r="G307"/>
      <c r="I307" s="75"/>
      <c r="J307" s="75"/>
      <c r="L307" s="2915"/>
      <c r="M307"/>
      <c r="N307"/>
    </row>
    <row r="308" spans="6:14" ht="12.75">
      <c r="F308" s="76"/>
      <c r="G308"/>
      <c r="I308" s="75"/>
      <c r="J308" s="75"/>
      <c r="L308" s="2915"/>
      <c r="M308"/>
      <c r="N308"/>
    </row>
    <row r="309" spans="6:14" ht="12.75">
      <c r="F309" s="76"/>
      <c r="G309"/>
      <c r="I309" s="75"/>
      <c r="J309" s="75"/>
      <c r="L309" s="2915"/>
      <c r="M309"/>
      <c r="N309"/>
    </row>
    <row r="310" spans="6:14" ht="12.75">
      <c r="F310" s="76"/>
      <c r="G310"/>
      <c r="I310" s="75"/>
      <c r="J310" s="75"/>
      <c r="L310" s="2915"/>
      <c r="M310"/>
      <c r="N310"/>
    </row>
    <row r="311" spans="6:14" ht="12.75">
      <c r="F311" s="76"/>
      <c r="G311"/>
      <c r="I311" s="75"/>
      <c r="J311" s="75"/>
      <c r="L311" s="2915"/>
      <c r="M311"/>
      <c r="N311"/>
    </row>
    <row r="312" spans="6:14" ht="12.75">
      <c r="F312" s="76"/>
      <c r="G312"/>
      <c r="I312" s="75"/>
      <c r="J312" s="75"/>
      <c r="L312" s="2915"/>
      <c r="M312"/>
      <c r="N312"/>
    </row>
    <row r="313" spans="6:14" ht="12.75">
      <c r="F313" s="76"/>
      <c r="G313"/>
      <c r="I313" s="75"/>
      <c r="J313" s="75"/>
      <c r="L313" s="2915"/>
      <c r="M313"/>
      <c r="N313"/>
    </row>
    <row r="314" spans="6:14" ht="12.75">
      <c r="F314" s="76"/>
      <c r="G314"/>
      <c r="I314" s="75"/>
      <c r="J314" s="75"/>
      <c r="L314" s="2915"/>
      <c r="M314"/>
      <c r="N314"/>
    </row>
    <row r="315" spans="6:14" ht="12.75">
      <c r="F315" s="76"/>
      <c r="G315"/>
      <c r="I315" s="75"/>
      <c r="J315" s="75"/>
      <c r="L315" s="2915"/>
      <c r="M315"/>
      <c r="N315"/>
    </row>
    <row r="316" spans="6:14" ht="12.75">
      <c r="F316" s="76"/>
      <c r="G316"/>
      <c r="I316" s="75"/>
      <c r="J316" s="75"/>
      <c r="L316" s="2915"/>
      <c r="M316"/>
      <c r="N316"/>
    </row>
    <row r="317" spans="6:14" ht="12.75">
      <c r="F317" s="76"/>
      <c r="G317"/>
      <c r="I317" s="75"/>
      <c r="J317" s="75"/>
      <c r="L317" s="2915"/>
      <c r="M317"/>
      <c r="N317"/>
    </row>
    <row r="318" spans="6:14" ht="12.75">
      <c r="F318" s="76"/>
      <c r="G318"/>
      <c r="I318" s="75"/>
      <c r="J318" s="75"/>
      <c r="L318" s="2915"/>
      <c r="M318"/>
      <c r="N318"/>
    </row>
    <row r="319" spans="6:14" ht="12.75">
      <c r="F319" s="76"/>
      <c r="G319"/>
      <c r="I319" s="75"/>
      <c r="J319" s="75"/>
      <c r="L319" s="2915"/>
      <c r="M319"/>
      <c r="N319"/>
    </row>
    <row r="320" spans="6:14" ht="12.75">
      <c r="F320" s="76"/>
      <c r="G320"/>
      <c r="I320" s="75"/>
      <c r="J320" s="75"/>
      <c r="L320" s="2915"/>
      <c r="M320"/>
      <c r="N320"/>
    </row>
    <row r="321" spans="6:14" ht="12.75">
      <c r="F321" s="76"/>
      <c r="G321"/>
      <c r="I321" s="75"/>
      <c r="J321" s="75"/>
      <c r="L321" s="2915"/>
      <c r="M321"/>
      <c r="N321"/>
    </row>
    <row r="322" spans="6:14" ht="12.75">
      <c r="F322" s="76"/>
      <c r="G322"/>
      <c r="I322" s="75"/>
      <c r="J322" s="75"/>
      <c r="L322" s="2915"/>
      <c r="M322"/>
      <c r="N322"/>
    </row>
    <row r="323" spans="6:14" ht="12.75">
      <c r="F323" s="76"/>
      <c r="G323"/>
      <c r="I323" s="75"/>
      <c r="J323" s="75"/>
      <c r="L323" s="2915"/>
      <c r="M323"/>
      <c r="N323"/>
    </row>
    <row r="324" spans="6:14" ht="12.75">
      <c r="F324" s="76"/>
      <c r="G324"/>
      <c r="I324" s="75"/>
      <c r="J324" s="75"/>
      <c r="L324" s="2915"/>
      <c r="M324"/>
      <c r="N324"/>
    </row>
    <row r="325" spans="6:14" ht="12.75">
      <c r="F325" s="76"/>
      <c r="G325"/>
      <c r="I325" s="75"/>
      <c r="J325" s="75"/>
      <c r="L325" s="2915"/>
      <c r="M325"/>
      <c r="N325"/>
    </row>
    <row r="326" spans="6:14" ht="12.75">
      <c r="F326" s="76"/>
      <c r="G326"/>
      <c r="I326" s="75"/>
      <c r="J326" s="75"/>
      <c r="L326" s="2915"/>
      <c r="M326"/>
      <c r="N326"/>
    </row>
    <row r="327" spans="6:14" ht="12.75">
      <c r="F327" s="76"/>
      <c r="G327"/>
      <c r="I327" s="75"/>
      <c r="J327" s="75"/>
      <c r="L327" s="2915"/>
      <c r="M327"/>
      <c r="N327"/>
    </row>
    <row r="328" spans="6:14" ht="12.75">
      <c r="F328" s="76"/>
      <c r="G328"/>
      <c r="I328" s="75"/>
      <c r="J328" s="75"/>
      <c r="L328" s="2915"/>
      <c r="M328"/>
      <c r="N328"/>
    </row>
    <row r="329" spans="6:14" ht="12.75">
      <c r="F329" s="76"/>
      <c r="G329"/>
      <c r="I329" s="75"/>
      <c r="J329" s="75"/>
      <c r="L329" s="2915"/>
      <c r="M329"/>
      <c r="N329"/>
    </row>
    <row r="330" spans="6:14" ht="12.75">
      <c r="F330" s="76"/>
      <c r="G330"/>
      <c r="I330" s="75"/>
      <c r="J330" s="75"/>
      <c r="L330" s="2915"/>
      <c r="M330"/>
      <c r="N330"/>
    </row>
    <row r="331" spans="6:14" ht="12.75">
      <c r="F331" s="76"/>
      <c r="G331"/>
      <c r="I331" s="75"/>
      <c r="J331" s="75"/>
      <c r="L331" s="2915"/>
      <c r="M331"/>
      <c r="N331"/>
    </row>
    <row r="332" spans="6:14" ht="12.75">
      <c r="F332" s="76"/>
      <c r="G332"/>
      <c r="I332" s="75"/>
      <c r="J332" s="75"/>
      <c r="L332" s="2915"/>
      <c r="M332"/>
      <c r="N332"/>
    </row>
    <row r="333" spans="6:14" ht="12.75">
      <c r="F333" s="76"/>
      <c r="G333"/>
      <c r="I333" s="75"/>
      <c r="J333" s="75"/>
      <c r="L333" s="2915"/>
      <c r="M333"/>
      <c r="N333"/>
    </row>
    <row r="334" spans="6:14" ht="12.75">
      <c r="F334" s="76"/>
      <c r="G334"/>
      <c r="I334" s="75"/>
      <c r="J334" s="75"/>
      <c r="L334" s="2915"/>
      <c r="M334"/>
      <c r="N334"/>
    </row>
    <row r="335" spans="6:14" ht="12.75">
      <c r="F335" s="76"/>
      <c r="G335"/>
      <c r="I335" s="75"/>
      <c r="J335" s="75"/>
      <c r="L335" s="2915"/>
      <c r="M335"/>
      <c r="N335"/>
    </row>
    <row r="336" spans="6:14" ht="12.75">
      <c r="F336" s="76"/>
      <c r="G336"/>
      <c r="I336" s="75"/>
      <c r="J336" s="75"/>
      <c r="L336" s="2915"/>
      <c r="M336"/>
      <c r="N336"/>
    </row>
    <row r="337" spans="6:14" ht="12.75">
      <c r="F337" s="76"/>
      <c r="G337"/>
      <c r="I337" s="75"/>
      <c r="J337" s="75"/>
      <c r="L337" s="2915"/>
      <c r="M337"/>
      <c r="N337"/>
    </row>
    <row r="338" spans="6:14" ht="12.75">
      <c r="F338" s="76"/>
      <c r="G338"/>
      <c r="I338" s="75"/>
      <c r="J338" s="75"/>
      <c r="L338" s="2915"/>
      <c r="M338"/>
      <c r="N338"/>
    </row>
    <row r="339" spans="6:14" ht="12.75">
      <c r="F339" s="76"/>
      <c r="G339"/>
      <c r="I339" s="75"/>
      <c r="J339" s="75"/>
      <c r="L339" s="2915"/>
      <c r="M339"/>
      <c r="N339"/>
    </row>
    <row r="340" spans="6:14" ht="12.75">
      <c r="F340" s="76"/>
      <c r="G340"/>
      <c r="I340" s="75"/>
      <c r="J340" s="75"/>
      <c r="L340" s="2915"/>
      <c r="M340"/>
      <c r="N340"/>
    </row>
    <row r="341" spans="6:14" ht="12.75">
      <c r="F341" s="76"/>
      <c r="G341"/>
      <c r="I341" s="75"/>
      <c r="J341" s="75"/>
      <c r="L341" s="2915"/>
      <c r="M341"/>
      <c r="N341"/>
    </row>
    <row r="342" spans="6:14" ht="12.75">
      <c r="F342" s="76"/>
      <c r="G342"/>
      <c r="I342" s="75"/>
      <c r="J342" s="75"/>
      <c r="L342" s="2915"/>
      <c r="M342"/>
      <c r="N342"/>
    </row>
    <row r="343" spans="6:14" ht="12.75">
      <c r="F343" s="76"/>
      <c r="G343"/>
      <c r="I343" s="75"/>
      <c r="J343" s="75"/>
      <c r="L343" s="2915"/>
      <c r="M343"/>
      <c r="N343"/>
    </row>
    <row r="344" spans="6:14" ht="12.75">
      <c r="F344" s="76"/>
      <c r="G344"/>
      <c r="I344" s="75"/>
      <c r="J344" s="75"/>
      <c r="L344" s="2915"/>
      <c r="M344"/>
      <c r="N344"/>
    </row>
    <row r="345" spans="6:14" ht="12.75">
      <c r="F345" s="76"/>
      <c r="G345"/>
      <c r="I345" s="75"/>
      <c r="J345" s="75"/>
      <c r="L345" s="2915"/>
      <c r="M345"/>
      <c r="N345"/>
    </row>
    <row r="346" spans="6:14" ht="12.75">
      <c r="F346" s="76"/>
      <c r="G346"/>
      <c r="I346" s="75"/>
      <c r="J346" s="75"/>
      <c r="L346" s="2915"/>
      <c r="M346"/>
      <c r="N346"/>
    </row>
    <row r="347" spans="6:14" ht="12.75">
      <c r="F347" s="76"/>
      <c r="G347"/>
      <c r="I347" s="75"/>
      <c r="J347" s="75"/>
      <c r="L347" s="2915"/>
      <c r="M347"/>
      <c r="N347"/>
    </row>
    <row r="348" spans="6:14" ht="12.75">
      <c r="F348" s="76"/>
      <c r="G348"/>
      <c r="I348" s="75"/>
      <c r="J348" s="75"/>
      <c r="L348" s="2915"/>
      <c r="M348"/>
      <c r="N348"/>
    </row>
    <row r="349" spans="6:14" ht="12.75">
      <c r="F349" s="76"/>
      <c r="G349"/>
      <c r="I349" s="75"/>
      <c r="J349" s="75"/>
      <c r="L349" s="2915"/>
      <c r="M349"/>
      <c r="N349"/>
    </row>
    <row r="350" spans="6:14" ht="12.75">
      <c r="F350" s="76"/>
      <c r="G350"/>
      <c r="I350" s="75"/>
      <c r="J350" s="75"/>
      <c r="L350" s="2915"/>
      <c r="M350"/>
      <c r="N350"/>
    </row>
    <row r="351" spans="6:14" ht="12.75">
      <c r="F351" s="76"/>
      <c r="G351"/>
      <c r="I351" s="75"/>
      <c r="J351" s="75"/>
      <c r="L351" s="2915"/>
      <c r="M351"/>
      <c r="N351"/>
    </row>
    <row r="352" spans="6:14" ht="12.75">
      <c r="F352" s="76"/>
      <c r="G352"/>
      <c r="I352" s="75"/>
      <c r="J352" s="75"/>
      <c r="L352" s="2915"/>
      <c r="M352"/>
      <c r="N352"/>
    </row>
    <row r="353" spans="6:14" ht="12.75">
      <c r="F353" s="76"/>
      <c r="G353"/>
      <c r="I353" s="75"/>
      <c r="J353" s="75"/>
      <c r="L353" s="2915"/>
      <c r="M353"/>
      <c r="N353"/>
    </row>
    <row r="354" spans="6:14" ht="12.75">
      <c r="F354" s="76"/>
      <c r="G354"/>
      <c r="I354" s="75"/>
      <c r="J354" s="75"/>
      <c r="L354" s="2915"/>
      <c r="M354"/>
      <c r="N354"/>
    </row>
    <row r="355" spans="6:14" ht="12.75">
      <c r="F355" s="76"/>
      <c r="G355"/>
      <c r="I355" s="75"/>
      <c r="J355" s="75"/>
      <c r="L355" s="2915"/>
      <c r="M355"/>
      <c r="N355"/>
    </row>
    <row r="356" spans="6:14" ht="12.75">
      <c r="F356" s="76"/>
      <c r="G356"/>
      <c r="I356" s="75"/>
      <c r="J356" s="75"/>
      <c r="L356" s="2915"/>
      <c r="M356"/>
      <c r="N356"/>
    </row>
    <row r="357" spans="6:14" ht="12.75">
      <c r="F357" s="76"/>
      <c r="G357"/>
      <c r="I357" s="75"/>
      <c r="J357" s="75"/>
      <c r="L357" s="2915"/>
      <c r="M357"/>
      <c r="N357"/>
    </row>
    <row r="358" spans="6:14" ht="12.75">
      <c r="F358" s="76"/>
      <c r="G358"/>
      <c r="I358" s="75"/>
      <c r="J358" s="75"/>
      <c r="L358" s="2915"/>
      <c r="M358"/>
      <c r="N358"/>
    </row>
    <row r="359" spans="6:14" ht="12.75">
      <c r="F359" s="76"/>
      <c r="G359"/>
      <c r="I359" s="75"/>
      <c r="J359" s="75"/>
      <c r="L359" s="2915"/>
      <c r="M359"/>
      <c r="N359"/>
    </row>
    <row r="360" spans="6:14" ht="12.75">
      <c r="F360" s="76"/>
      <c r="G360"/>
      <c r="I360" s="75"/>
      <c r="J360" s="75"/>
      <c r="L360" s="2915"/>
      <c r="M360"/>
      <c r="N360"/>
    </row>
  </sheetData>
  <autoFilter ref="A5:T187"/>
  <mergeCells count="453">
    <mergeCell ref="T125:T129"/>
    <mergeCell ref="S125:S129"/>
    <mergeCell ref="R125:R129"/>
    <mergeCell ref="Q125:Q129"/>
    <mergeCell ref="P125:P129"/>
    <mergeCell ref="O125:O129"/>
    <mergeCell ref="T131:T132"/>
    <mergeCell ref="S131:S132"/>
    <mergeCell ref="T141:T143"/>
    <mergeCell ref="T133:T134"/>
    <mergeCell ref="L110:L112"/>
    <mergeCell ref="K110:K112"/>
    <mergeCell ref="J110:J112"/>
    <mergeCell ref="T113:T115"/>
    <mergeCell ref="S113:S115"/>
    <mergeCell ref="R113:R115"/>
    <mergeCell ref="Q113:Q115"/>
    <mergeCell ref="T110:T112"/>
    <mergeCell ref="S110:S112"/>
    <mergeCell ref="R110:R112"/>
    <mergeCell ref="T121:T122"/>
    <mergeCell ref="S121:S122"/>
    <mergeCell ref="R121:R122"/>
    <mergeCell ref="Q121:Q122"/>
    <mergeCell ref="P121:P122"/>
    <mergeCell ref="O121:O122"/>
    <mergeCell ref="N121:N122"/>
    <mergeCell ref="M121:M122"/>
    <mergeCell ref="L121:L122"/>
    <mergeCell ref="K121:K122"/>
    <mergeCell ref="M164:M166"/>
    <mergeCell ref="N164:N166"/>
    <mergeCell ref="O164:O166"/>
    <mergeCell ref="D167:D168"/>
    <mergeCell ref="I167:I168"/>
    <mergeCell ref="J167:J168"/>
    <mergeCell ref="O167:O168"/>
    <mergeCell ref="Q110:Q112"/>
    <mergeCell ref="S164:S166"/>
    <mergeCell ref="Q164:Q166"/>
    <mergeCell ref="R164:R166"/>
    <mergeCell ref="S141:S143"/>
    <mergeCell ref="J121:J122"/>
    <mergeCell ref="I121:I122"/>
    <mergeCell ref="T38:T42"/>
    <mergeCell ref="Q38:Q42"/>
    <mergeCell ref="R38:R42"/>
    <mergeCell ref="S38:S42"/>
    <mergeCell ref="T32:T33"/>
    <mergeCell ref="P34:P35"/>
    <mergeCell ref="Q34:Q35"/>
    <mergeCell ref="R32:R33"/>
    <mergeCell ref="S32:S33"/>
    <mergeCell ref="R34:R35"/>
    <mergeCell ref="S34:S35"/>
    <mergeCell ref="P32:P33"/>
    <mergeCell ref="Q32:Q33"/>
    <mergeCell ref="T43:T62"/>
    <mergeCell ref="T66:T69"/>
    <mergeCell ref="T70:T71"/>
    <mergeCell ref="T82:T83"/>
    <mergeCell ref="R82:R83"/>
    <mergeCell ref="S82:S83"/>
    <mergeCell ref="R70:R71"/>
    <mergeCell ref="Q43:Q62"/>
    <mergeCell ref="R43:R62"/>
    <mergeCell ref="S43:S62"/>
    <mergeCell ref="T96:T98"/>
    <mergeCell ref="R91:R95"/>
    <mergeCell ref="S91:S95"/>
    <mergeCell ref="T91:T95"/>
    <mergeCell ref="R96:R98"/>
    <mergeCell ref="S96:S98"/>
    <mergeCell ref="T85:T88"/>
    <mergeCell ref="R85:R88"/>
    <mergeCell ref="S85:S88"/>
    <mergeCell ref="I85:I88"/>
    <mergeCell ref="G82:G83"/>
    <mergeCell ref="G85:G88"/>
    <mergeCell ref="I43:I62"/>
    <mergeCell ref="G38:G42"/>
    <mergeCell ref="D82:D83"/>
    <mergeCell ref="G70:G71"/>
    <mergeCell ref="A146:A147"/>
    <mergeCell ref="B146:B147"/>
    <mergeCell ref="C146:C147"/>
    <mergeCell ref="D146:D147"/>
    <mergeCell ref="A141:A143"/>
    <mergeCell ref="B141:B143"/>
    <mergeCell ref="C141:C143"/>
    <mergeCell ref="D141:D143"/>
    <mergeCell ref="G146:G147"/>
    <mergeCell ref="G141:G143"/>
    <mergeCell ref="I141:I143"/>
    <mergeCell ref="I146:I147"/>
    <mergeCell ref="P43:P62"/>
    <mergeCell ref="N43:N62"/>
    <mergeCell ref="N38:N42"/>
    <mergeCell ref="M43:M62"/>
    <mergeCell ref="P38:P42"/>
    <mergeCell ref="O38:O42"/>
    <mergeCell ref="O43:O62"/>
    <mergeCell ref="I38:I42"/>
    <mergeCell ref="D43:D62"/>
    <mergeCell ref="M66:M69"/>
    <mergeCell ref="N91:N95"/>
    <mergeCell ref="M91:M95"/>
    <mergeCell ref="O70:O71"/>
    <mergeCell ref="N70:N71"/>
    <mergeCell ref="M70:M71"/>
    <mergeCell ref="M82:M83"/>
    <mergeCell ref="N82:N83"/>
    <mergeCell ref="M38:M42"/>
    <mergeCell ref="O85:O88"/>
    <mergeCell ref="L29:L31"/>
    <mergeCell ref="I29:I31"/>
    <mergeCell ref="K29:K31"/>
    <mergeCell ref="M29:M31"/>
    <mergeCell ref="J29:J31"/>
    <mergeCell ref="A1:T1"/>
    <mergeCell ref="A3:A4"/>
    <mergeCell ref="B3:B4"/>
    <mergeCell ref="C3:C4"/>
    <mergeCell ref="D3:E3"/>
    <mergeCell ref="F3:F4"/>
    <mergeCell ref="G3:G4"/>
    <mergeCell ref="E2:N2"/>
    <mergeCell ref="H3:H4"/>
    <mergeCell ref="O3:T3"/>
    <mergeCell ref="T29:T31"/>
    <mergeCell ref="P29:P31"/>
    <mergeCell ref="Q29:Q31"/>
    <mergeCell ref="R29:R31"/>
    <mergeCell ref="S29:S31"/>
    <mergeCell ref="P6:P20"/>
    <mergeCell ref="M3:N3"/>
    <mergeCell ref="M34:M35"/>
    <mergeCell ref="N34:N35"/>
    <mergeCell ref="O34:O35"/>
    <mergeCell ref="M32:M33"/>
    <mergeCell ref="N32:N33"/>
    <mergeCell ref="O32:O33"/>
    <mergeCell ref="O6:O20"/>
    <mergeCell ref="O29:O31"/>
    <mergeCell ref="N29:N31"/>
    <mergeCell ref="M6:M20"/>
    <mergeCell ref="T34:T35"/>
    <mergeCell ref="A6:A20"/>
    <mergeCell ref="A85:A88"/>
    <mergeCell ref="B85:B88"/>
    <mergeCell ref="C85:C88"/>
    <mergeCell ref="A29:A31"/>
    <mergeCell ref="B29:B31"/>
    <mergeCell ref="B6:B20"/>
    <mergeCell ref="C29:C31"/>
    <mergeCell ref="C32:C33"/>
    <mergeCell ref="C82:C83"/>
    <mergeCell ref="C34:C35"/>
    <mergeCell ref="A32:A33"/>
    <mergeCell ref="B32:B33"/>
    <mergeCell ref="A43:A62"/>
    <mergeCell ref="A34:A35"/>
    <mergeCell ref="B34:B35"/>
    <mergeCell ref="A38:A42"/>
    <mergeCell ref="B38:B42"/>
    <mergeCell ref="C38:C42"/>
    <mergeCell ref="B43:B62"/>
    <mergeCell ref="C43:C62"/>
    <mergeCell ref="D6:D20"/>
    <mergeCell ref="C6:C20"/>
    <mergeCell ref="T6:T20"/>
    <mergeCell ref="S6:S20"/>
    <mergeCell ref="R6:R20"/>
    <mergeCell ref="J6:J20"/>
    <mergeCell ref="N6:N20"/>
    <mergeCell ref="K6:K20"/>
    <mergeCell ref="L6:L20"/>
    <mergeCell ref="Q6:Q20"/>
    <mergeCell ref="I6:I20"/>
    <mergeCell ref="G6:G20"/>
    <mergeCell ref="D29:D31"/>
    <mergeCell ref="D34:D35"/>
    <mergeCell ref="D32:D33"/>
    <mergeCell ref="G34:G35"/>
    <mergeCell ref="G29:G31"/>
    <mergeCell ref="K32:K33"/>
    <mergeCell ref="K34:K35"/>
    <mergeCell ref="J34:J35"/>
    <mergeCell ref="A187:E187"/>
    <mergeCell ref="D91:D95"/>
    <mergeCell ref="C106:C107"/>
    <mergeCell ref="D106:D107"/>
    <mergeCell ref="G106:G107"/>
    <mergeCell ref="D96:D98"/>
    <mergeCell ref="C110:C112"/>
    <mergeCell ref="B110:B112"/>
    <mergeCell ref="A110:A112"/>
    <mergeCell ref="K85:K88"/>
    <mergeCell ref="K82:K83"/>
    <mergeCell ref="I34:I35"/>
    <mergeCell ref="G43:G62"/>
    <mergeCell ref="G32:G33"/>
    <mergeCell ref="D38:D42"/>
    <mergeCell ref="K43:K62"/>
    <mergeCell ref="L32:L33"/>
    <mergeCell ref="I32:I33"/>
    <mergeCell ref="J32:J33"/>
    <mergeCell ref="N106:N107"/>
    <mergeCell ref="L66:L69"/>
    <mergeCell ref="K70:K71"/>
    <mergeCell ref="K66:K69"/>
    <mergeCell ref="N96:N98"/>
    <mergeCell ref="L34:L35"/>
    <mergeCell ref="J91:J95"/>
    <mergeCell ref="L91:L95"/>
    <mergeCell ref="M85:M88"/>
    <mergeCell ref="L85:L88"/>
    <mergeCell ref="L82:L83"/>
    <mergeCell ref="L70:L71"/>
    <mergeCell ref="L43:L62"/>
    <mergeCell ref="L38:L42"/>
    <mergeCell ref="L99:L100"/>
    <mergeCell ref="N66:N69"/>
    <mergeCell ref="I99:I100"/>
    <mergeCell ref="J70:J71"/>
    <mergeCell ref="J82:J83"/>
    <mergeCell ref="N99:N100"/>
    <mergeCell ref="J99:J100"/>
    <mergeCell ref="P113:P115"/>
    <mergeCell ref="O113:O115"/>
    <mergeCell ref="N113:N115"/>
    <mergeCell ref="M113:M115"/>
    <mergeCell ref="G110:G112"/>
    <mergeCell ref="D110:D112"/>
    <mergeCell ref="M110:M112"/>
    <mergeCell ref="J85:J88"/>
    <mergeCell ref="J38:J42"/>
    <mergeCell ref="J43:J62"/>
    <mergeCell ref="K38:K42"/>
    <mergeCell ref="J66:J69"/>
    <mergeCell ref="P110:P112"/>
    <mergeCell ref="O110:O112"/>
    <mergeCell ref="N110:N112"/>
    <mergeCell ref="M106:M107"/>
    <mergeCell ref="L106:L107"/>
    <mergeCell ref="P101:P104"/>
    <mergeCell ref="O82:O83"/>
    <mergeCell ref="P96:P98"/>
    <mergeCell ref="O91:O95"/>
    <mergeCell ref="D101:D104"/>
    <mergeCell ref="G99:G100"/>
    <mergeCell ref="D99:D100"/>
    <mergeCell ref="T106:T107"/>
    <mergeCell ref="D85:D88"/>
    <mergeCell ref="K101:K104"/>
    <mergeCell ref="K91:K95"/>
    <mergeCell ref="J106:J107"/>
    <mergeCell ref="O96:O98"/>
    <mergeCell ref="P106:P107"/>
    <mergeCell ref="R106:R107"/>
    <mergeCell ref="K106:K107"/>
    <mergeCell ref="R101:R104"/>
    <mergeCell ref="N85:N88"/>
    <mergeCell ref="M96:M98"/>
    <mergeCell ref="L96:L98"/>
    <mergeCell ref="Q101:Q104"/>
    <mergeCell ref="K99:K100"/>
    <mergeCell ref="M99:M100"/>
    <mergeCell ref="T101:T104"/>
    <mergeCell ref="Q96:Q98"/>
    <mergeCell ref="Q99:Q100"/>
    <mergeCell ref="T99:T100"/>
    <mergeCell ref="S99:S100"/>
    <mergeCell ref="R99:R100"/>
    <mergeCell ref="P99:P100"/>
    <mergeCell ref="P91:P95"/>
    <mergeCell ref="A96:A98"/>
    <mergeCell ref="C91:C95"/>
    <mergeCell ref="K96:K98"/>
    <mergeCell ref="G101:G104"/>
    <mergeCell ref="I106:I107"/>
    <mergeCell ref="I101:I104"/>
    <mergeCell ref="J101:J104"/>
    <mergeCell ref="I91:I95"/>
    <mergeCell ref="I96:I98"/>
    <mergeCell ref="J96:J98"/>
    <mergeCell ref="C101:C104"/>
    <mergeCell ref="C96:C98"/>
    <mergeCell ref="A99:A100"/>
    <mergeCell ref="B99:B100"/>
    <mergeCell ref="C99:C100"/>
    <mergeCell ref="G91:G95"/>
    <mergeCell ref="R131:R132"/>
    <mergeCell ref="K141:K143"/>
    <mergeCell ref="K133:K134"/>
    <mergeCell ref="N133:N134"/>
    <mergeCell ref="Q131:Q132"/>
    <mergeCell ref="A131:A132"/>
    <mergeCell ref="B131:B132"/>
    <mergeCell ref="C131:C132"/>
    <mergeCell ref="D131:D132"/>
    <mergeCell ref="G131:G132"/>
    <mergeCell ref="P131:P132"/>
    <mergeCell ref="I131:I132"/>
    <mergeCell ref="J131:J132"/>
    <mergeCell ref="M131:M132"/>
    <mergeCell ref="L131:L132"/>
    <mergeCell ref="O131:O132"/>
    <mergeCell ref="N131:N132"/>
    <mergeCell ref="A133:A134"/>
    <mergeCell ref="B133:B134"/>
    <mergeCell ref="C133:C134"/>
    <mergeCell ref="D133:D134"/>
    <mergeCell ref="L141:L143"/>
    <mergeCell ref="M141:M143"/>
    <mergeCell ref="N141:N143"/>
    <mergeCell ref="M146:M147"/>
    <mergeCell ref="N146:N147"/>
    <mergeCell ref="M185:M186"/>
    <mergeCell ref="P167:P168"/>
    <mergeCell ref="B167:B168"/>
    <mergeCell ref="N167:N168"/>
    <mergeCell ref="C167:C168"/>
    <mergeCell ref="B164:B166"/>
    <mergeCell ref="C164:C166"/>
    <mergeCell ref="D164:D166"/>
    <mergeCell ref="G164:G166"/>
    <mergeCell ref="M167:M168"/>
    <mergeCell ref="J164:J166"/>
    <mergeCell ref="K164:K166"/>
    <mergeCell ref="J185:J186"/>
    <mergeCell ref="L185:L186"/>
    <mergeCell ref="L167:L168"/>
    <mergeCell ref="K185:K186"/>
    <mergeCell ref="G185:G186"/>
    <mergeCell ref="I185:I186"/>
    <mergeCell ref="K167:K168"/>
    <mergeCell ref="K146:K147"/>
    <mergeCell ref="L146:L147"/>
    <mergeCell ref="L164:L166"/>
    <mergeCell ref="O185:O186"/>
    <mergeCell ref="T167:T168"/>
    <mergeCell ref="Q167:Q168"/>
    <mergeCell ref="R167:R168"/>
    <mergeCell ref="S167:S168"/>
    <mergeCell ref="N185:N186"/>
    <mergeCell ref="O146:O147"/>
    <mergeCell ref="O141:O143"/>
    <mergeCell ref="P164:P166"/>
    <mergeCell ref="Q141:Q143"/>
    <mergeCell ref="P141:P143"/>
    <mergeCell ref="R141:R143"/>
    <mergeCell ref="T164:T166"/>
    <mergeCell ref="T185:T186"/>
    <mergeCell ref="P185:P186"/>
    <mergeCell ref="Q185:Q186"/>
    <mergeCell ref="R185:R186"/>
    <mergeCell ref="S185:S186"/>
    <mergeCell ref="P133:P134"/>
    <mergeCell ref="Q133:Q134"/>
    <mergeCell ref="R133:R134"/>
    <mergeCell ref="S146:S147"/>
    <mergeCell ref="T146:T147"/>
    <mergeCell ref="P146:P147"/>
    <mergeCell ref="S133:S134"/>
    <mergeCell ref="Q146:Q147"/>
    <mergeCell ref="R146:R147"/>
    <mergeCell ref="J146:J147"/>
    <mergeCell ref="J141:J143"/>
    <mergeCell ref="A185:A186"/>
    <mergeCell ref="B185:B186"/>
    <mergeCell ref="C185:C186"/>
    <mergeCell ref="D185:D186"/>
    <mergeCell ref="A164:A166"/>
    <mergeCell ref="I164:I166"/>
    <mergeCell ref="G121:G122"/>
    <mergeCell ref="D125:D129"/>
    <mergeCell ref="C125:C129"/>
    <mergeCell ref="G125:G129"/>
    <mergeCell ref="J125:J129"/>
    <mergeCell ref="I125:I129"/>
    <mergeCell ref="D121:D122"/>
    <mergeCell ref="C121:C122"/>
    <mergeCell ref="B121:B122"/>
    <mergeCell ref="A121:A122"/>
    <mergeCell ref="B125:B129"/>
    <mergeCell ref="A125:A129"/>
    <mergeCell ref="A167:A168"/>
    <mergeCell ref="I70:I71"/>
    <mergeCell ref="G66:G69"/>
    <mergeCell ref="I66:I69"/>
    <mergeCell ref="A66:A69"/>
    <mergeCell ref="B66:B69"/>
    <mergeCell ref="C66:C69"/>
    <mergeCell ref="D66:D69"/>
    <mergeCell ref="A70:A71"/>
    <mergeCell ref="B70:B71"/>
    <mergeCell ref="B113:B115"/>
    <mergeCell ref="I113:I115"/>
    <mergeCell ref="G113:G115"/>
    <mergeCell ref="A113:A115"/>
    <mergeCell ref="B96:B98"/>
    <mergeCell ref="A106:A107"/>
    <mergeCell ref="B106:B107"/>
    <mergeCell ref="A101:A104"/>
    <mergeCell ref="B101:B104"/>
    <mergeCell ref="G96:G98"/>
    <mergeCell ref="A82:A83"/>
    <mergeCell ref="B82:B83"/>
    <mergeCell ref="A91:A95"/>
    <mergeCell ref="B91:B95"/>
    <mergeCell ref="S70:S71"/>
    <mergeCell ref="O66:O69"/>
    <mergeCell ref="R66:R69"/>
    <mergeCell ref="S66:S69"/>
    <mergeCell ref="Q70:Q71"/>
    <mergeCell ref="P70:P71"/>
    <mergeCell ref="P66:P69"/>
    <mergeCell ref="Q66:Q69"/>
    <mergeCell ref="S106:S107"/>
    <mergeCell ref="Q106:Q107"/>
    <mergeCell ref="O101:O104"/>
    <mergeCell ref="O99:O100"/>
    <mergeCell ref="S101:S104"/>
    <mergeCell ref="P82:P83"/>
    <mergeCell ref="Q82:Q83"/>
    <mergeCell ref="Q91:Q95"/>
    <mergeCell ref="P85:P88"/>
    <mergeCell ref="Q85:Q88"/>
    <mergeCell ref="O106:O107"/>
    <mergeCell ref="O133:O134"/>
    <mergeCell ref="L133:L134"/>
    <mergeCell ref="M133:M134"/>
    <mergeCell ref="C70:C71"/>
    <mergeCell ref="D70:D71"/>
    <mergeCell ref="K131:K132"/>
    <mergeCell ref="G133:G134"/>
    <mergeCell ref="I133:I134"/>
    <mergeCell ref="J133:J134"/>
    <mergeCell ref="N125:N129"/>
    <mergeCell ref="M125:M129"/>
    <mergeCell ref="L125:L129"/>
    <mergeCell ref="K125:K129"/>
    <mergeCell ref="J113:J115"/>
    <mergeCell ref="L113:L115"/>
    <mergeCell ref="K113:K115"/>
    <mergeCell ref="N101:N104"/>
    <mergeCell ref="L101:L104"/>
    <mergeCell ref="M101:M104"/>
    <mergeCell ref="I82:I83"/>
    <mergeCell ref="I110:I112"/>
    <mergeCell ref="D113:D115"/>
    <mergeCell ref="C113:C115"/>
  </mergeCells>
  <phoneticPr fontId="0" type="noConversion"/>
  <dataValidations count="4">
    <dataValidation type="whole" allowBlank="1" showInputMessage="1" showErrorMessage="1" errorTitle="DİKKATT !!!!" error="BU BÖLÜME BİR İŞ SAYISINI GÖSTEREN BİR RAKAM GİRMELİSİNİZ_x000a_KÖYDES_x000a_" sqref="O2:S4">
      <formula1>0</formula1>
      <formula2>10</formula2>
    </dataValidation>
    <dataValidation type="list" allowBlank="1" showInputMessage="1" showErrorMessage="1" errorTitle="DİKKAT !!!!" error="LÜTFEN YANDA AÇILAN OK ARACILIĞIYLA UYGUN SEÇENEĞİ GİRİN_x000a_KÖYDES" sqref="G3:G4">
      <formula1>#REF!</formula1>
    </dataValidation>
    <dataValidation type="list" allowBlank="1" showInputMessage="1" showErrorMessage="1" errorTitle="DİKKAT !!!" error="LÜTFEN YANDA AÇILAN OK ARACILIĞIYLA UYGUN SEÇENEĞİ GİRİN_x000a_KÖYDES" sqref="H3:H4">
      <formula1>#REF!</formula1>
    </dataValidation>
    <dataValidation type="list" allowBlank="1" showInputMessage="1" showErrorMessage="1" errorTitle="LÜTFEN DİKKAT !!!!" error="GİRİDİĞİNİZ DEĞER AŞAĞIDAKİLERDEN BİRİSİ OLMALIDIR &quot;Y&quot; , &quot;D.E&quot; ,&quot;EK&quot;" sqref="A2:A3">
      <formula1>#REF!</formula1>
    </dataValidation>
  </dataValidations>
  <printOptions horizontalCentered="1"/>
  <pageMargins left="0" right="0" top="0.39370078740157483" bottom="0.39370078740157483" header="0" footer="0"/>
  <pageSetup paperSize="9" scale="60" orientation="landscape" blackAndWhite="1" r:id="rId1"/>
  <headerFooter alignWithMargins="0">
    <oddFooter>&amp;A&amp;RSayfa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M21"/>
  <sheetViews>
    <sheetView showZeros="0" view="pageBreakPreview" zoomScale="75" zoomScaleNormal="100" zoomScaleSheetLayoutView="75" workbookViewId="0">
      <selection activeCell="G7" sqref="G7"/>
    </sheetView>
  </sheetViews>
  <sheetFormatPr defaultRowHeight="12.75" zeroHeight="1"/>
  <cols>
    <col min="1" max="1" width="5.85546875" style="10" customWidth="1"/>
    <col min="2" max="2" width="14.28515625" style="10" customWidth="1"/>
    <col min="3" max="3" width="14.140625" style="10" customWidth="1"/>
    <col min="4" max="4" width="18.140625" style="10" customWidth="1"/>
    <col min="5" max="5" width="18.7109375" style="10" customWidth="1"/>
    <col min="6" max="6" width="10.42578125" style="10" customWidth="1"/>
    <col min="7" max="7" width="18.85546875" style="10" customWidth="1"/>
    <col min="8" max="8" width="21.7109375" style="10" customWidth="1"/>
    <col min="9" max="9" width="14.140625" style="179" customWidth="1"/>
    <col min="10" max="10" width="11.42578125" style="179" customWidth="1"/>
    <col min="11" max="11" width="10.28515625" style="180" customWidth="1"/>
    <col min="12" max="12" width="11.5703125" style="179" customWidth="1"/>
    <col min="13" max="13" width="12.5703125" style="179" customWidth="1"/>
    <col min="14" max="14" width="12" style="179" customWidth="1"/>
    <col min="15" max="15" width="9.140625" style="179"/>
    <col min="16" max="16" width="8.28515625" style="179" customWidth="1"/>
    <col min="17" max="17" width="6.7109375" style="181" customWidth="1"/>
    <col min="18" max="18" width="6.85546875" style="10" customWidth="1"/>
    <col min="19" max="19" width="6" style="10" customWidth="1"/>
    <col min="20" max="20" width="8.140625" style="10" customWidth="1"/>
    <col min="21" max="21" width="5.7109375" style="10" customWidth="1"/>
    <col min="22" max="22" width="5.5703125" style="10" customWidth="1"/>
    <col min="23" max="23" width="8.85546875" style="10" customWidth="1"/>
    <col min="24" max="24" width="24.7109375" style="10" customWidth="1"/>
    <col min="25" max="84" width="9.140625" style="176"/>
    <col min="85" max="86" width="9.140625" style="10"/>
    <col min="87" max="87" width="9.140625" style="176"/>
    <col min="88" max="88" width="10.42578125" style="176" customWidth="1"/>
    <col min="89" max="89" width="10.28515625" style="176" customWidth="1"/>
    <col min="90" max="91" width="9.140625" style="176"/>
    <col min="92" max="16384" width="9.140625" style="10"/>
  </cols>
  <sheetData>
    <row r="1" spans="1:91" s="53" customFormat="1" ht="20.25" customHeight="1">
      <c r="A1" s="2295" t="s">
        <v>2436</v>
      </c>
      <c r="B1" s="2295"/>
      <c r="C1" s="2295"/>
      <c r="D1" s="2295"/>
      <c r="E1" s="2295"/>
      <c r="F1" s="2295"/>
      <c r="G1" s="2295"/>
      <c r="H1" s="2295"/>
      <c r="I1" s="2295"/>
      <c r="J1" s="2295"/>
      <c r="K1" s="2295"/>
      <c r="L1" s="2295"/>
      <c r="M1" s="2295"/>
      <c r="N1" s="2295"/>
      <c r="O1" s="2295"/>
      <c r="P1" s="2295"/>
      <c r="Q1" s="2295"/>
      <c r="R1" s="2295"/>
      <c r="S1" s="2295"/>
      <c r="T1" s="2295"/>
      <c r="U1" s="2295"/>
      <c r="V1" s="2295"/>
      <c r="W1" s="2295"/>
      <c r="X1" s="2295"/>
      <c r="CI1" s="176"/>
      <c r="CJ1" s="176"/>
      <c r="CK1" s="176"/>
      <c r="CL1" s="176"/>
      <c r="CM1" s="176"/>
    </row>
    <row r="2" spans="1:91" s="53" customFormat="1" ht="13.5" customHeight="1" thickBot="1">
      <c r="B2" s="276"/>
      <c r="E2" s="276"/>
      <c r="G2" s="2810">
        <v>42613</v>
      </c>
      <c r="H2" s="2810"/>
      <c r="I2" s="2810"/>
      <c r="J2" s="2810"/>
      <c r="K2" s="2810"/>
      <c r="L2" s="2810"/>
      <c r="M2" s="2810"/>
      <c r="N2" s="2810"/>
      <c r="O2" s="2810"/>
      <c r="P2" s="163"/>
      <c r="CI2" s="176"/>
      <c r="CJ2" s="176"/>
      <c r="CK2" s="176"/>
      <c r="CL2" s="176"/>
      <c r="CM2" s="176"/>
    </row>
    <row r="3" spans="1:91" s="53" customFormat="1" ht="40.5" customHeight="1">
      <c r="A3" s="2296" t="s">
        <v>139</v>
      </c>
      <c r="B3" s="2298" t="s">
        <v>140</v>
      </c>
      <c r="C3" s="2300" t="s">
        <v>141</v>
      </c>
      <c r="D3" s="2300" t="s">
        <v>143</v>
      </c>
      <c r="E3" s="2300"/>
      <c r="F3" s="2302" t="s">
        <v>44</v>
      </c>
      <c r="G3" s="2728" t="s">
        <v>2437</v>
      </c>
      <c r="H3" s="2806" t="s">
        <v>2438</v>
      </c>
      <c r="I3" s="11" t="s">
        <v>147</v>
      </c>
      <c r="J3" s="12" t="s">
        <v>148</v>
      </c>
      <c r="K3" s="12" t="s">
        <v>149</v>
      </c>
      <c r="L3" s="13" t="s">
        <v>150</v>
      </c>
      <c r="M3" s="2808" t="s">
        <v>85</v>
      </c>
      <c r="N3" s="2813" t="s">
        <v>86</v>
      </c>
      <c r="O3" s="2815" t="s">
        <v>84</v>
      </c>
      <c r="P3" s="2816"/>
      <c r="Q3" s="2287" t="s">
        <v>161</v>
      </c>
      <c r="R3" s="2288"/>
      <c r="S3" s="2289" t="s">
        <v>2</v>
      </c>
      <c r="T3" s="2290"/>
      <c r="U3" s="2290"/>
      <c r="V3" s="2290"/>
      <c r="W3" s="2290"/>
      <c r="X3" s="2291"/>
      <c r="CI3" s="176"/>
      <c r="CJ3" s="176"/>
      <c r="CK3" s="176"/>
      <c r="CL3" s="176"/>
      <c r="CM3" s="176"/>
    </row>
    <row r="4" spans="1:91" s="53" customFormat="1" ht="41.25" customHeight="1" thickBot="1">
      <c r="A4" s="2297"/>
      <c r="B4" s="2299"/>
      <c r="C4" s="2301"/>
      <c r="D4" s="1901" t="s">
        <v>162</v>
      </c>
      <c r="E4" s="1976" t="s">
        <v>676</v>
      </c>
      <c r="F4" s="2303"/>
      <c r="G4" s="2729"/>
      <c r="H4" s="2807"/>
      <c r="I4" s="14" t="s">
        <v>164</v>
      </c>
      <c r="J4" s="15" t="s">
        <v>165</v>
      </c>
      <c r="K4" s="15" t="s">
        <v>845</v>
      </c>
      <c r="L4" s="16" t="s">
        <v>166</v>
      </c>
      <c r="M4" s="2809"/>
      <c r="N4" s="2814"/>
      <c r="O4" s="2004" t="s">
        <v>88</v>
      </c>
      <c r="P4" s="164" t="s">
        <v>89</v>
      </c>
      <c r="Q4" s="24" t="s">
        <v>172</v>
      </c>
      <c r="R4" s="25" t="s">
        <v>173</v>
      </c>
      <c r="S4" s="165" t="s">
        <v>174</v>
      </c>
      <c r="T4" s="50" t="s">
        <v>175</v>
      </c>
      <c r="U4" s="50" t="s">
        <v>176</v>
      </c>
      <c r="V4" s="50" t="s">
        <v>177</v>
      </c>
      <c r="W4" s="50" t="s">
        <v>178</v>
      </c>
      <c r="X4" s="51" t="s">
        <v>179</v>
      </c>
      <c r="CI4" s="176"/>
      <c r="CJ4" s="176"/>
      <c r="CK4" s="176"/>
      <c r="CL4" s="176"/>
      <c r="CM4" s="176"/>
    </row>
    <row r="5" spans="1:91" s="177" customFormat="1" ht="42" customHeight="1">
      <c r="A5" s="839" t="s">
        <v>180</v>
      </c>
      <c r="B5" s="840" t="s">
        <v>181</v>
      </c>
      <c r="C5" s="841" t="s">
        <v>432</v>
      </c>
      <c r="D5" s="842" t="s">
        <v>2439</v>
      </c>
      <c r="E5" s="843" t="s">
        <v>2439</v>
      </c>
      <c r="F5" s="841"/>
      <c r="G5" s="844" t="s">
        <v>864</v>
      </c>
      <c r="H5" s="845" t="s">
        <v>82</v>
      </c>
      <c r="I5" s="846">
        <v>30000</v>
      </c>
      <c r="J5" s="847">
        <v>30000</v>
      </c>
      <c r="K5" s="917">
        <v>30000</v>
      </c>
      <c r="L5" s="848">
        <f>I5-K5</f>
        <v>0</v>
      </c>
      <c r="M5" s="849">
        <v>80</v>
      </c>
      <c r="N5" s="850">
        <v>28</v>
      </c>
      <c r="O5" s="850"/>
      <c r="P5" s="851"/>
      <c r="Q5" s="852"/>
      <c r="R5" s="853"/>
      <c r="S5" s="839">
        <v>1</v>
      </c>
      <c r="T5" s="854"/>
      <c r="U5" s="854"/>
      <c r="V5" s="854"/>
      <c r="W5" s="854"/>
      <c r="X5" s="855"/>
      <c r="AY5" s="120" t="s">
        <v>180</v>
      </c>
      <c r="AZ5" s="120" t="s">
        <v>75</v>
      </c>
      <c r="BA5" s="120" t="s">
        <v>846</v>
      </c>
      <c r="CI5" s="120" t="s">
        <v>180</v>
      </c>
      <c r="CJ5" s="120" t="s">
        <v>75</v>
      </c>
      <c r="CK5" s="120" t="s">
        <v>847</v>
      </c>
      <c r="CL5" s="120"/>
      <c r="CM5" s="120"/>
    </row>
    <row r="6" spans="1:91" s="178" customFormat="1" ht="42" customHeight="1">
      <c r="A6" s="856" t="s">
        <v>180</v>
      </c>
      <c r="B6" s="840" t="s">
        <v>181</v>
      </c>
      <c r="C6" s="841" t="s">
        <v>432</v>
      </c>
      <c r="D6" s="857" t="s">
        <v>1211</v>
      </c>
      <c r="E6" s="858" t="s">
        <v>1211</v>
      </c>
      <c r="F6" s="859"/>
      <c r="G6" s="844" t="s">
        <v>725</v>
      </c>
      <c r="H6" s="860" t="s">
        <v>82</v>
      </c>
      <c r="I6" s="861">
        <v>30000</v>
      </c>
      <c r="J6" s="862">
        <v>30000</v>
      </c>
      <c r="K6" s="918">
        <v>30000</v>
      </c>
      <c r="L6" s="863">
        <f>I6-K6</f>
        <v>0</v>
      </c>
      <c r="M6" s="864">
        <v>73</v>
      </c>
      <c r="N6" s="864">
        <v>115</v>
      </c>
      <c r="O6" s="864"/>
      <c r="P6" s="865"/>
      <c r="Q6" s="866"/>
      <c r="R6" s="867"/>
      <c r="S6" s="856">
        <v>1</v>
      </c>
      <c r="T6" s="868"/>
      <c r="U6" s="868"/>
      <c r="V6" s="868"/>
      <c r="W6" s="868"/>
      <c r="X6" s="869"/>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t="s">
        <v>848</v>
      </c>
      <c r="AZ6" s="120" t="s">
        <v>849</v>
      </c>
      <c r="BA6" s="120" t="s">
        <v>850</v>
      </c>
      <c r="BB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I6" s="120" t="s">
        <v>848</v>
      </c>
      <c r="CJ6" s="120" t="s">
        <v>849</v>
      </c>
      <c r="CK6" s="120" t="s">
        <v>851</v>
      </c>
      <c r="CL6" s="120"/>
      <c r="CM6" s="120"/>
    </row>
    <row r="7" spans="1:91" s="178" customFormat="1" ht="42" customHeight="1" thickBot="1">
      <c r="A7" s="870" t="s">
        <v>180</v>
      </c>
      <c r="B7" s="871" t="s">
        <v>181</v>
      </c>
      <c r="C7" s="872" t="s">
        <v>432</v>
      </c>
      <c r="D7" s="857" t="s">
        <v>443</v>
      </c>
      <c r="E7" s="858" t="s">
        <v>443</v>
      </c>
      <c r="F7" s="873"/>
      <c r="G7" s="874" t="s">
        <v>75</v>
      </c>
      <c r="H7" s="860" t="s">
        <v>82</v>
      </c>
      <c r="I7" s="861">
        <v>10000</v>
      </c>
      <c r="J7" s="875">
        <v>10000</v>
      </c>
      <c r="K7" s="919">
        <v>10000</v>
      </c>
      <c r="L7" s="876">
        <f>I7-K7</f>
        <v>0</v>
      </c>
      <c r="M7" s="877">
        <v>30</v>
      </c>
      <c r="N7" s="878">
        <v>107</v>
      </c>
      <c r="O7" s="878"/>
      <c r="P7" s="879"/>
      <c r="Q7" s="880"/>
      <c r="R7" s="881"/>
      <c r="S7" s="870">
        <v>1</v>
      </c>
      <c r="T7" s="882"/>
      <c r="U7" s="882"/>
      <c r="V7" s="882"/>
      <c r="W7" s="882"/>
      <c r="X7" s="883"/>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t="s">
        <v>9</v>
      </c>
      <c r="AZ7" s="120" t="s">
        <v>77</v>
      </c>
      <c r="BA7" s="120" t="s">
        <v>852</v>
      </c>
      <c r="BB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I7" s="120" t="s">
        <v>9</v>
      </c>
      <c r="CJ7" s="120" t="s">
        <v>77</v>
      </c>
      <c r="CK7" s="120" t="s">
        <v>853</v>
      </c>
      <c r="CL7" s="120"/>
      <c r="CM7" s="120"/>
    </row>
    <row r="8" spans="1:91" s="191" customFormat="1" ht="42" customHeight="1" thickBot="1">
      <c r="A8" s="307"/>
      <c r="B8" s="2811" t="s">
        <v>10</v>
      </c>
      <c r="C8" s="2811"/>
      <c r="D8" s="2811"/>
      <c r="E8" s="2811"/>
      <c r="F8" s="2812"/>
      <c r="G8" s="287"/>
      <c r="H8" s="287"/>
      <c r="I8" s="288">
        <f>SUM(I5:I7)</f>
        <v>70000</v>
      </c>
      <c r="J8" s="303">
        <f>SUM(J5:J7)</f>
        <v>70000</v>
      </c>
      <c r="K8" s="304">
        <f>SUM(K5:K7)</f>
        <v>70000</v>
      </c>
      <c r="L8" s="289">
        <f>I8-K8</f>
        <v>0</v>
      </c>
      <c r="M8" s="290">
        <f>SUM(M5:M7)</f>
        <v>183</v>
      </c>
      <c r="N8" s="290">
        <f>SUM(N5:N7)</f>
        <v>250</v>
      </c>
      <c r="O8" s="290">
        <f>SUM(O5:O7)</f>
        <v>0</v>
      </c>
      <c r="P8" s="290">
        <f>SUM(P5:P7)</f>
        <v>0</v>
      </c>
      <c r="Q8" s="291"/>
      <c r="R8" s="292"/>
      <c r="S8" s="287">
        <f>SUM(S5:S7)</f>
        <v>3</v>
      </c>
      <c r="T8" s="287">
        <f>SUM(T5:T7)</f>
        <v>0</v>
      </c>
      <c r="U8" s="287">
        <f>SUM(U5:U7)</f>
        <v>0</v>
      </c>
      <c r="V8" s="287">
        <f>SUM(V5:V7)</f>
        <v>0</v>
      </c>
      <c r="W8" s="287">
        <f>SUM(W5:W7)</f>
        <v>0</v>
      </c>
      <c r="X8" s="293"/>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t="s">
        <v>854</v>
      </c>
      <c r="BB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I8" s="190"/>
      <c r="CJ8" s="190"/>
      <c r="CK8" s="190"/>
      <c r="CL8" s="190"/>
      <c r="CM8" s="190"/>
    </row>
    <row r="9" spans="1:91" s="178" customFormat="1" ht="42" customHeight="1">
      <c r="A9" s="182"/>
      <c r="B9" s="183"/>
      <c r="C9" s="184"/>
      <c r="D9" s="184"/>
      <c r="E9" s="184"/>
      <c r="F9" s="184"/>
      <c r="G9" s="184"/>
      <c r="H9" s="184"/>
      <c r="I9" s="185"/>
      <c r="J9" s="185"/>
      <c r="K9" s="186"/>
      <c r="L9" s="187"/>
      <c r="M9" s="187"/>
      <c r="N9" s="187"/>
      <c r="O9" s="187"/>
      <c r="P9" s="187"/>
      <c r="Q9" s="188"/>
      <c r="R9" s="187"/>
      <c r="S9" s="189"/>
      <c r="T9" s="189"/>
      <c r="U9" s="189"/>
      <c r="V9" s="189"/>
      <c r="W9" s="189"/>
      <c r="X9" s="189"/>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B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I9" s="120"/>
      <c r="CJ9" s="120"/>
      <c r="CK9" s="120"/>
      <c r="CL9" s="120"/>
      <c r="CM9" s="120"/>
    </row>
    <row r="10" spans="1:91" s="178" customFormat="1" ht="42" hidden="1" customHeight="1">
      <c r="A10" s="182"/>
      <c r="B10" s="183"/>
      <c r="C10" s="184"/>
      <c r="D10" s="184"/>
      <c r="E10" s="184"/>
      <c r="F10" s="184"/>
      <c r="G10" s="184"/>
      <c r="H10" s="184"/>
      <c r="I10" s="185"/>
      <c r="J10" s="185"/>
      <c r="K10" s="186"/>
      <c r="L10" s="187"/>
      <c r="M10" s="187"/>
      <c r="N10" s="187"/>
      <c r="O10" s="187"/>
      <c r="P10" s="187"/>
      <c r="Q10" s="188"/>
      <c r="R10" s="187"/>
      <c r="S10" s="189"/>
      <c r="T10" s="189"/>
      <c r="U10" s="189"/>
      <c r="V10" s="189"/>
      <c r="W10" s="189"/>
      <c r="X10" s="189"/>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I10" s="120"/>
      <c r="CJ10" s="120"/>
      <c r="CK10" s="120"/>
      <c r="CL10" s="120"/>
      <c r="CM10" s="120"/>
    </row>
    <row r="11" spans="1:91" s="178" customFormat="1" ht="42" hidden="1" customHeight="1">
      <c r="A11" s="182"/>
      <c r="B11" s="183"/>
      <c r="C11" s="184"/>
      <c r="D11" s="184"/>
      <c r="E11" s="184"/>
      <c r="F11" s="184"/>
      <c r="G11" s="184"/>
      <c r="H11" s="184"/>
      <c r="I11" s="185"/>
      <c r="J11" s="185"/>
      <c r="K11" s="186"/>
      <c r="L11" s="187"/>
      <c r="M11" s="187"/>
      <c r="N11" s="187"/>
      <c r="O11" s="187"/>
      <c r="P11" s="187"/>
      <c r="Q11" s="188"/>
      <c r="R11" s="187"/>
      <c r="S11" s="189"/>
      <c r="T11" s="189"/>
      <c r="U11" s="189"/>
      <c r="V11" s="189"/>
      <c r="W11" s="189"/>
      <c r="X11" s="189"/>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I11" s="120"/>
      <c r="CJ11" s="120"/>
      <c r="CK11" s="120"/>
      <c r="CL11" s="120"/>
      <c r="CM11" s="120"/>
    </row>
    <row r="12" spans="1:91" s="178" customFormat="1" ht="42" hidden="1" customHeight="1">
      <c r="A12" s="182"/>
      <c r="B12" s="183"/>
      <c r="C12" s="184"/>
      <c r="D12" s="184"/>
      <c r="E12" s="184"/>
      <c r="F12" s="184"/>
      <c r="G12" s="184"/>
      <c r="H12" s="184"/>
      <c r="I12" s="185"/>
      <c r="J12" s="185"/>
      <c r="K12" s="186"/>
      <c r="L12" s="187"/>
      <c r="M12" s="187"/>
      <c r="N12" s="187"/>
      <c r="O12" s="187"/>
      <c r="P12" s="187"/>
      <c r="Q12" s="188"/>
      <c r="R12" s="187"/>
      <c r="S12" s="189"/>
      <c r="T12" s="189"/>
      <c r="U12" s="189"/>
      <c r="V12" s="189"/>
      <c r="W12" s="189"/>
      <c r="X12" s="189"/>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I12" s="120"/>
      <c r="CJ12" s="120"/>
      <c r="CK12" s="120"/>
      <c r="CL12" s="120"/>
      <c r="CM12" s="120"/>
    </row>
    <row r="13" spans="1:91" s="178" customFormat="1" ht="42" hidden="1" customHeight="1">
      <c r="A13" s="182"/>
      <c r="B13" s="183"/>
      <c r="C13" s="184"/>
      <c r="D13" s="184"/>
      <c r="E13" s="184"/>
      <c r="F13" s="184"/>
      <c r="G13" s="184"/>
      <c r="H13" s="184"/>
      <c r="I13" s="185"/>
      <c r="J13" s="185"/>
      <c r="K13" s="186"/>
      <c r="L13" s="187"/>
      <c r="M13" s="187"/>
      <c r="N13" s="187"/>
      <c r="O13" s="187"/>
      <c r="P13" s="187"/>
      <c r="Q13" s="188"/>
      <c r="R13" s="187"/>
      <c r="S13" s="189"/>
      <c r="T13" s="189"/>
      <c r="U13" s="189"/>
      <c r="V13" s="189"/>
      <c r="W13" s="189"/>
      <c r="X13" s="189"/>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I13" s="120"/>
      <c r="CJ13" s="120"/>
      <c r="CK13" s="120"/>
      <c r="CL13" s="120"/>
      <c r="CM13" s="120"/>
    </row>
    <row r="14" spans="1:91" s="178" customFormat="1" ht="42" hidden="1" customHeight="1">
      <c r="A14" s="182"/>
      <c r="B14" s="183"/>
      <c r="C14" s="184"/>
      <c r="D14" s="184"/>
      <c r="E14" s="184"/>
      <c r="F14" s="184"/>
      <c r="G14" s="184"/>
      <c r="H14" s="184"/>
      <c r="I14" s="185"/>
      <c r="J14" s="185"/>
      <c r="K14" s="186"/>
      <c r="L14" s="187"/>
      <c r="M14" s="187"/>
      <c r="N14" s="187"/>
      <c r="O14" s="187"/>
      <c r="P14" s="187"/>
      <c r="Q14" s="188"/>
      <c r="R14" s="187"/>
      <c r="S14" s="189"/>
      <c r="T14" s="189"/>
      <c r="U14" s="189"/>
      <c r="V14" s="189"/>
      <c r="W14" s="189"/>
      <c r="X14" s="189"/>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I14" s="120"/>
      <c r="CJ14" s="120"/>
      <c r="CK14" s="120"/>
      <c r="CL14" s="120"/>
      <c r="CM14" s="120"/>
    </row>
    <row r="15" spans="1:91" s="178" customFormat="1" ht="42" hidden="1" customHeight="1">
      <c r="A15" s="182"/>
      <c r="B15" s="183"/>
      <c r="C15" s="184"/>
      <c r="D15" s="184"/>
      <c r="E15" s="184"/>
      <c r="F15" s="184"/>
      <c r="G15" s="184"/>
      <c r="H15" s="184"/>
      <c r="I15" s="185"/>
      <c r="J15" s="185"/>
      <c r="K15" s="186"/>
      <c r="L15" s="187"/>
      <c r="M15" s="187"/>
      <c r="N15" s="187"/>
      <c r="O15" s="187"/>
      <c r="P15" s="187"/>
      <c r="Q15" s="188"/>
      <c r="R15" s="187"/>
      <c r="S15" s="189"/>
      <c r="T15" s="189"/>
      <c r="U15" s="189"/>
      <c r="V15" s="189"/>
      <c r="W15" s="189"/>
      <c r="X15" s="189"/>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I15" s="120"/>
      <c r="CJ15" s="120"/>
      <c r="CK15" s="120"/>
      <c r="CL15" s="120"/>
      <c r="CM15" s="120"/>
    </row>
    <row r="16" spans="1:91" s="178" customFormat="1" ht="42" hidden="1" customHeight="1">
      <c r="A16" s="182"/>
      <c r="B16" s="183"/>
      <c r="C16" s="184"/>
      <c r="D16" s="184"/>
      <c r="E16" s="184"/>
      <c r="F16" s="184"/>
      <c r="G16" s="184"/>
      <c r="H16" s="184"/>
      <c r="I16" s="185"/>
      <c r="J16" s="185"/>
      <c r="K16" s="186"/>
      <c r="L16" s="187"/>
      <c r="M16" s="187"/>
      <c r="N16" s="187"/>
      <c r="O16" s="187"/>
      <c r="P16" s="187"/>
      <c r="Q16" s="188"/>
      <c r="R16" s="187"/>
      <c r="S16" s="189"/>
      <c r="T16" s="189"/>
      <c r="U16" s="189"/>
      <c r="V16" s="189"/>
      <c r="W16" s="189"/>
      <c r="X16" s="189"/>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I16" s="120"/>
      <c r="CJ16" s="120"/>
      <c r="CK16" s="120"/>
      <c r="CL16" s="120"/>
      <c r="CM16" s="120"/>
    </row>
    <row r="17" spans="1:91" s="178" customFormat="1" ht="42" hidden="1" customHeight="1">
      <c r="A17" s="182"/>
      <c r="B17" s="183"/>
      <c r="C17" s="184"/>
      <c r="D17" s="184"/>
      <c r="E17" s="184"/>
      <c r="F17" s="184"/>
      <c r="G17" s="184"/>
      <c r="H17" s="184"/>
      <c r="I17" s="185"/>
      <c r="J17" s="185"/>
      <c r="K17" s="186"/>
      <c r="L17" s="187"/>
      <c r="M17" s="187"/>
      <c r="N17" s="187"/>
      <c r="O17" s="187"/>
      <c r="P17" s="187"/>
      <c r="Q17" s="188"/>
      <c r="R17" s="187"/>
      <c r="S17" s="189"/>
      <c r="T17" s="189"/>
      <c r="U17" s="189"/>
      <c r="V17" s="189"/>
      <c r="W17" s="189"/>
      <c r="X17" s="189"/>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I17" s="120"/>
      <c r="CJ17" s="120"/>
      <c r="CK17" s="120"/>
      <c r="CL17" s="120"/>
      <c r="CM17" s="120"/>
    </row>
    <row r="18" spans="1:91" s="178" customFormat="1" ht="42" hidden="1" customHeight="1">
      <c r="A18" s="182"/>
      <c r="B18" s="183"/>
      <c r="C18" s="184"/>
      <c r="D18" s="184"/>
      <c r="E18" s="184"/>
      <c r="F18" s="184"/>
      <c r="G18" s="184"/>
      <c r="H18" s="184"/>
      <c r="I18" s="185"/>
      <c r="J18" s="185"/>
      <c r="K18" s="186"/>
      <c r="L18" s="187"/>
      <c r="M18" s="187"/>
      <c r="N18" s="187"/>
      <c r="O18" s="187"/>
      <c r="P18" s="187"/>
      <c r="Q18" s="188"/>
      <c r="R18" s="187"/>
      <c r="S18" s="189"/>
      <c r="T18" s="189"/>
      <c r="U18" s="189"/>
      <c r="V18" s="189"/>
      <c r="W18" s="189"/>
      <c r="X18" s="189"/>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I18" s="120"/>
      <c r="CJ18" s="120"/>
      <c r="CK18" s="120"/>
      <c r="CL18" s="120"/>
      <c r="CM18" s="120"/>
    </row>
    <row r="19" spans="1:91" s="178" customFormat="1" ht="42" hidden="1" customHeight="1">
      <c r="A19" s="182"/>
      <c r="B19" s="183"/>
      <c r="C19" s="184"/>
      <c r="D19" s="184"/>
      <c r="E19" s="184"/>
      <c r="F19" s="184"/>
      <c r="G19" s="184"/>
      <c r="H19" s="184"/>
      <c r="I19" s="185"/>
      <c r="J19" s="185"/>
      <c r="K19" s="186"/>
      <c r="L19" s="187"/>
      <c r="M19" s="187"/>
      <c r="N19" s="187"/>
      <c r="O19" s="187"/>
      <c r="P19" s="187"/>
      <c r="Q19" s="188"/>
      <c r="R19" s="187"/>
      <c r="S19" s="189"/>
      <c r="T19" s="189"/>
      <c r="U19" s="189"/>
      <c r="V19" s="189"/>
      <c r="W19" s="189"/>
      <c r="X19" s="189"/>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I19" s="120"/>
      <c r="CJ19" s="120"/>
      <c r="CK19" s="120"/>
      <c r="CL19" s="120"/>
      <c r="CM19" s="120"/>
    </row>
    <row r="20" spans="1:91" s="178" customFormat="1" ht="42" hidden="1" customHeight="1">
      <c r="A20" s="182"/>
      <c r="B20" s="183"/>
      <c r="C20" s="184"/>
      <c r="D20" s="184"/>
      <c r="E20" s="184"/>
      <c r="F20" s="184"/>
      <c r="G20" s="184"/>
      <c r="H20" s="184"/>
      <c r="I20" s="185"/>
      <c r="J20" s="185"/>
      <c r="K20" s="186"/>
      <c r="L20" s="187"/>
      <c r="M20" s="187"/>
      <c r="N20" s="187"/>
      <c r="O20" s="187"/>
      <c r="P20" s="187"/>
      <c r="Q20" s="188"/>
      <c r="R20" s="187"/>
      <c r="S20" s="189"/>
      <c r="T20" s="189"/>
      <c r="U20" s="189"/>
      <c r="V20" s="189"/>
      <c r="W20" s="189"/>
      <c r="X20" s="189"/>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I20" s="120"/>
      <c r="CJ20" s="120"/>
      <c r="CK20" s="120"/>
      <c r="CL20" s="120"/>
      <c r="CM20" s="120"/>
    </row>
    <row r="21" spans="1:91"/>
  </sheetData>
  <dataConsolidate/>
  <mergeCells count="15">
    <mergeCell ref="A1:X1"/>
    <mergeCell ref="A3:A4"/>
    <mergeCell ref="B3:B4"/>
    <mergeCell ref="C3:C4"/>
    <mergeCell ref="D3:E3"/>
    <mergeCell ref="B8:F8"/>
    <mergeCell ref="N3:N4"/>
    <mergeCell ref="Q3:R3"/>
    <mergeCell ref="S3:X3"/>
    <mergeCell ref="O3:P3"/>
    <mergeCell ref="F3:F4"/>
    <mergeCell ref="G3:G4"/>
    <mergeCell ref="H3:H4"/>
    <mergeCell ref="M3:M4"/>
    <mergeCell ref="G2:O2"/>
  </mergeCells>
  <phoneticPr fontId="22" type="noConversion"/>
  <dataValidations count="4">
    <dataValidation type="list" allowBlank="1" showInputMessage="1" showErrorMessage="1" sqref="G3:G65536">
      <formula1>$AZ$5:$AZ$7</formula1>
    </dataValidation>
    <dataValidation type="list" allowBlank="1" showInputMessage="1" showErrorMessage="1" sqref="H3:H65536">
      <formula1>$BA$5:$BA$9</formula1>
    </dataValidation>
    <dataValidation type="list" allowBlank="1" showInputMessage="1" showErrorMessage="1" sqref="A2:A65536">
      <formula1>$AY$5:$AY$7</formula1>
    </dataValidation>
    <dataValidation type="whole" allowBlank="1" showInputMessage="1" showErrorMessage="1" sqref="S2:W65536">
      <formula1>0</formula1>
      <formula2>10</formula2>
    </dataValidation>
  </dataValidations>
  <printOptions horizontalCentered="1"/>
  <pageMargins left="0" right="0" top="1.2598425196850394" bottom="0.62992125984251968" header="0.39370078740157483" footer="0.39370078740157483"/>
  <pageSetup paperSize="9" scale="53" orientation="landscape" blackAndWhite="1" r:id="rId1"/>
  <headerFooter alignWithMargins="0">
    <oddHeader>&amp;C&amp;12T.C.
İÇİŞLERİ BAKANLIĞI
Mahalli İdareler Genel Müdürlüğü</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N29"/>
  <sheetViews>
    <sheetView workbookViewId="0">
      <selection sqref="A1:N1"/>
    </sheetView>
  </sheetViews>
  <sheetFormatPr defaultColWidth="0" defaultRowHeight="12.75" zeroHeight="1"/>
  <cols>
    <col min="1" max="1" width="5.85546875" style="78" customWidth="1"/>
    <col min="2" max="2" width="10.7109375" style="78" customWidth="1"/>
    <col min="3" max="3" width="13.140625" style="78" customWidth="1"/>
    <col min="4" max="4" width="11.7109375" style="78" customWidth="1"/>
    <col min="5" max="6" width="12.28515625" style="78" customWidth="1"/>
    <col min="7" max="7" width="9.7109375" style="78" customWidth="1"/>
    <col min="8" max="8" width="16.85546875" style="78" customWidth="1"/>
    <col min="9" max="9" width="6" style="10" customWidth="1"/>
    <col min="10" max="10" width="8.140625" style="10" customWidth="1"/>
    <col min="11" max="11" width="5.7109375" style="10" customWidth="1"/>
    <col min="12" max="12" width="5.5703125" style="10" customWidth="1"/>
    <col min="13" max="13" width="8.85546875" style="10" customWidth="1"/>
    <col min="14" max="14" width="24.7109375" style="10" customWidth="1"/>
    <col min="15" max="15" width="9.140625" style="78" customWidth="1"/>
    <col min="16" max="16384" width="0" style="78" hidden="1"/>
  </cols>
  <sheetData>
    <row r="1" spans="1:14" ht="22.5" customHeight="1" thickBot="1">
      <c r="A1" s="2826" t="s">
        <v>2440</v>
      </c>
      <c r="B1" s="2826"/>
      <c r="C1" s="2826"/>
      <c r="D1" s="2826"/>
      <c r="E1" s="2826"/>
      <c r="F1" s="2826"/>
      <c r="G1" s="2826"/>
      <c r="H1" s="2826"/>
      <c r="I1" s="2826"/>
      <c r="J1" s="2826"/>
      <c r="K1" s="2826"/>
      <c r="L1" s="2826"/>
      <c r="M1" s="2826"/>
      <c r="N1" s="2826"/>
    </row>
    <row r="2" spans="1:14" ht="30" customHeight="1">
      <c r="A2" s="2830" t="s">
        <v>873</v>
      </c>
      <c r="B2" s="2817" t="s">
        <v>140</v>
      </c>
      <c r="C2" s="2817" t="s">
        <v>141</v>
      </c>
      <c r="D2" s="2817" t="s">
        <v>874</v>
      </c>
      <c r="E2" s="2817" t="s">
        <v>875</v>
      </c>
      <c r="F2" s="2817" t="s">
        <v>876</v>
      </c>
      <c r="G2" s="2819" t="s">
        <v>877</v>
      </c>
      <c r="H2" s="2821" t="s">
        <v>878</v>
      </c>
      <c r="I2" s="2827" t="s">
        <v>2</v>
      </c>
      <c r="J2" s="2828"/>
      <c r="K2" s="2828"/>
      <c r="L2" s="2828"/>
      <c r="M2" s="2828"/>
      <c r="N2" s="2829"/>
    </row>
    <row r="3" spans="1:14" ht="25.5" customHeight="1" thickBot="1">
      <c r="A3" s="2831"/>
      <c r="B3" s="2818"/>
      <c r="C3" s="2818"/>
      <c r="D3" s="2818"/>
      <c r="E3" s="2818"/>
      <c r="F3" s="2818"/>
      <c r="G3" s="2820"/>
      <c r="H3" s="2822"/>
      <c r="I3" s="79" t="s">
        <v>174</v>
      </c>
      <c r="J3" s="80" t="s">
        <v>175</v>
      </c>
      <c r="K3" s="80" t="s">
        <v>176</v>
      </c>
      <c r="L3" s="80" t="s">
        <v>177</v>
      </c>
      <c r="M3" s="80" t="s">
        <v>178</v>
      </c>
      <c r="N3" s="81" t="s">
        <v>879</v>
      </c>
    </row>
    <row r="4" spans="1:14" ht="20.100000000000001" customHeight="1">
      <c r="A4" s="82"/>
      <c r="B4" s="83"/>
      <c r="C4" s="83"/>
      <c r="D4" s="83"/>
      <c r="E4" s="83"/>
      <c r="F4" s="83"/>
      <c r="G4" s="83"/>
      <c r="H4" s="84"/>
      <c r="I4" s="85"/>
      <c r="J4" s="86"/>
      <c r="K4" s="86"/>
      <c r="L4" s="86"/>
      <c r="M4" s="86"/>
      <c r="N4" s="87"/>
    </row>
    <row r="5" spans="1:14" ht="20.100000000000001" customHeight="1">
      <c r="A5" s="2823" t="s">
        <v>880</v>
      </c>
      <c r="B5" s="2824"/>
      <c r="C5" s="2824"/>
      <c r="D5" s="2824"/>
      <c r="E5" s="2824"/>
      <c r="F5" s="2824"/>
      <c r="G5" s="2824"/>
      <c r="H5" s="2824"/>
      <c r="I5" s="2824"/>
      <c r="J5" s="2824"/>
      <c r="K5" s="2824"/>
      <c r="L5" s="2824"/>
      <c r="M5" s="2824"/>
      <c r="N5" s="2825"/>
    </row>
    <row r="6" spans="1:14" ht="20.100000000000001" customHeight="1">
      <c r="A6" s="88"/>
      <c r="B6" s="89"/>
      <c r="C6" s="89"/>
      <c r="D6" s="89"/>
      <c r="E6" s="89"/>
      <c r="F6" s="89"/>
      <c r="G6" s="89"/>
      <c r="H6" s="90"/>
      <c r="I6" s="91"/>
      <c r="J6" s="92"/>
      <c r="K6" s="92"/>
      <c r="L6" s="92"/>
      <c r="M6" s="92"/>
      <c r="N6" s="93"/>
    </row>
    <row r="7" spans="1:14" ht="20.100000000000001" customHeight="1">
      <c r="A7" s="88"/>
      <c r="B7" s="89"/>
      <c r="C7" s="89"/>
      <c r="D7" s="89"/>
      <c r="E7" s="89"/>
      <c r="F7" s="89"/>
      <c r="G7" s="89"/>
      <c r="H7" s="90"/>
      <c r="I7" s="91"/>
      <c r="J7" s="92"/>
      <c r="K7" s="92"/>
      <c r="L7" s="92"/>
      <c r="M7" s="92"/>
      <c r="N7" s="93"/>
    </row>
    <row r="8" spans="1:14" ht="20.100000000000001" customHeight="1">
      <c r="A8" s="88"/>
      <c r="B8" s="89"/>
      <c r="C8" s="89"/>
      <c r="D8" s="89"/>
      <c r="E8" s="89"/>
      <c r="F8" s="89"/>
      <c r="G8" s="89"/>
      <c r="H8" s="90"/>
      <c r="I8" s="91"/>
      <c r="J8" s="92"/>
      <c r="K8" s="92"/>
      <c r="L8" s="92"/>
      <c r="M8" s="92"/>
      <c r="N8" s="93"/>
    </row>
    <row r="9" spans="1:14" ht="20.100000000000001" customHeight="1">
      <c r="A9" s="88"/>
      <c r="B9" s="89"/>
      <c r="C9" s="89"/>
      <c r="D9" s="89"/>
      <c r="E9" s="89"/>
      <c r="F9" s="89"/>
      <c r="G9" s="89"/>
      <c r="H9" s="90"/>
      <c r="I9" s="91"/>
      <c r="J9" s="92"/>
      <c r="K9" s="92"/>
      <c r="L9" s="92"/>
      <c r="M9" s="92"/>
      <c r="N9" s="93"/>
    </row>
    <row r="10" spans="1:14" ht="20.100000000000001" customHeight="1">
      <c r="A10" s="88"/>
      <c r="B10" s="89"/>
      <c r="C10" s="89"/>
      <c r="D10" s="89"/>
      <c r="E10" s="89"/>
      <c r="F10" s="89"/>
      <c r="G10" s="89"/>
      <c r="H10" s="90"/>
      <c r="I10" s="91"/>
      <c r="J10" s="92"/>
      <c r="K10" s="92"/>
      <c r="L10" s="92"/>
      <c r="M10" s="92"/>
      <c r="N10" s="93"/>
    </row>
    <row r="11" spans="1:14" ht="20.100000000000001" customHeight="1">
      <c r="A11" s="88"/>
      <c r="B11" s="89"/>
      <c r="C11" s="89"/>
      <c r="D11" s="89"/>
      <c r="E11" s="89"/>
      <c r="F11" s="89"/>
      <c r="G11" s="89"/>
      <c r="H11" s="90"/>
      <c r="I11" s="91"/>
      <c r="J11" s="92"/>
      <c r="K11" s="92"/>
      <c r="L11" s="92"/>
      <c r="M11" s="92"/>
      <c r="N11" s="93"/>
    </row>
    <row r="12" spans="1:14" ht="20.100000000000001" customHeight="1">
      <c r="A12" s="88"/>
      <c r="B12" s="89"/>
      <c r="C12" s="89"/>
      <c r="D12" s="89"/>
      <c r="E12" s="89"/>
      <c r="F12" s="89"/>
      <c r="G12" s="89"/>
      <c r="H12" s="90"/>
      <c r="I12" s="91"/>
      <c r="J12" s="92"/>
      <c r="K12" s="92"/>
      <c r="L12" s="92"/>
      <c r="M12" s="92"/>
      <c r="N12" s="93"/>
    </row>
    <row r="13" spans="1:14" ht="20.100000000000001" customHeight="1">
      <c r="A13" s="88"/>
      <c r="B13" s="89"/>
      <c r="C13" s="89"/>
      <c r="D13" s="89"/>
      <c r="E13" s="89"/>
      <c r="F13" s="89"/>
      <c r="G13" s="89"/>
      <c r="H13" s="90"/>
      <c r="I13" s="91"/>
      <c r="J13" s="92"/>
      <c r="K13" s="92"/>
      <c r="L13" s="92"/>
      <c r="M13" s="92"/>
      <c r="N13" s="93"/>
    </row>
    <row r="14" spans="1:14" ht="20.100000000000001" customHeight="1">
      <c r="A14" s="88"/>
      <c r="B14" s="89"/>
      <c r="C14" s="89"/>
      <c r="D14" s="89"/>
      <c r="E14" s="89"/>
      <c r="F14" s="89"/>
      <c r="G14" s="89"/>
      <c r="H14" s="90"/>
      <c r="I14" s="91"/>
      <c r="J14" s="92"/>
      <c r="K14" s="92"/>
      <c r="L14" s="92"/>
      <c r="M14" s="92"/>
      <c r="N14" s="93"/>
    </row>
    <row r="15" spans="1:14" ht="20.100000000000001" customHeight="1">
      <c r="A15" s="88"/>
      <c r="B15" s="89"/>
      <c r="C15" s="89"/>
      <c r="D15" s="89"/>
      <c r="E15" s="89"/>
      <c r="F15" s="89"/>
      <c r="G15" s="89"/>
      <c r="H15" s="90"/>
      <c r="I15" s="91"/>
      <c r="J15" s="92"/>
      <c r="K15" s="92"/>
      <c r="L15" s="92"/>
      <c r="M15" s="92"/>
      <c r="N15" s="93"/>
    </row>
    <row r="16" spans="1:14" ht="20.100000000000001" customHeight="1">
      <c r="A16" s="88"/>
      <c r="B16" s="89"/>
      <c r="C16" s="89"/>
      <c r="D16" s="89"/>
      <c r="E16" s="89"/>
      <c r="F16" s="89"/>
      <c r="G16" s="89"/>
      <c r="H16" s="90"/>
      <c r="I16" s="91"/>
      <c r="J16" s="92"/>
      <c r="K16" s="92"/>
      <c r="L16" s="92"/>
      <c r="M16" s="92"/>
      <c r="N16" s="93"/>
    </row>
    <row r="17" spans="1:14" ht="20.100000000000001" customHeight="1">
      <c r="A17" s="88"/>
      <c r="B17" s="89"/>
      <c r="C17" s="89"/>
      <c r="D17" s="89"/>
      <c r="E17" s="89"/>
      <c r="F17" s="89"/>
      <c r="G17" s="89"/>
      <c r="H17" s="90"/>
      <c r="I17" s="91"/>
      <c r="J17" s="92"/>
      <c r="K17" s="92"/>
      <c r="L17" s="92"/>
      <c r="M17" s="92"/>
      <c r="N17" s="93"/>
    </row>
    <row r="18" spans="1:14" ht="20.100000000000001" customHeight="1">
      <c r="A18" s="88"/>
      <c r="B18" s="89"/>
      <c r="C18" s="89"/>
      <c r="D18" s="89"/>
      <c r="E18" s="89"/>
      <c r="F18" s="89"/>
      <c r="G18" s="89"/>
      <c r="H18" s="90"/>
      <c r="I18" s="91"/>
      <c r="J18" s="92"/>
      <c r="K18" s="92"/>
      <c r="L18" s="92"/>
      <c r="M18" s="92"/>
      <c r="N18" s="93"/>
    </row>
    <row r="19" spans="1:14" ht="20.100000000000001" customHeight="1">
      <c r="A19" s="88"/>
      <c r="B19" s="89"/>
      <c r="C19" s="89"/>
      <c r="D19" s="89"/>
      <c r="E19" s="89"/>
      <c r="F19" s="89"/>
      <c r="G19" s="89"/>
      <c r="H19" s="90"/>
      <c r="I19" s="91"/>
      <c r="J19" s="92"/>
      <c r="K19" s="92"/>
      <c r="L19" s="92"/>
      <c r="M19" s="92"/>
      <c r="N19" s="93"/>
    </row>
    <row r="20" spans="1:14" ht="20.100000000000001" customHeight="1">
      <c r="A20" s="88"/>
      <c r="B20" s="89"/>
      <c r="C20" s="89"/>
      <c r="D20" s="89"/>
      <c r="E20" s="89"/>
      <c r="F20" s="89"/>
      <c r="G20" s="89"/>
      <c r="H20" s="90"/>
      <c r="I20" s="91"/>
      <c r="J20" s="92"/>
      <c r="K20" s="92"/>
      <c r="L20" s="92"/>
      <c r="M20" s="92"/>
      <c r="N20" s="93"/>
    </row>
    <row r="21" spans="1:14" ht="20.100000000000001" customHeight="1">
      <c r="A21" s="88"/>
      <c r="B21" s="89"/>
      <c r="C21" s="89"/>
      <c r="D21" s="89"/>
      <c r="E21" s="89"/>
      <c r="F21" s="89"/>
      <c r="G21" s="89"/>
      <c r="H21" s="90"/>
      <c r="I21" s="91"/>
      <c r="J21" s="92"/>
      <c r="K21" s="92"/>
      <c r="L21" s="92"/>
      <c r="M21" s="92"/>
      <c r="N21" s="93"/>
    </row>
    <row r="22" spans="1:14" ht="20.100000000000001" customHeight="1">
      <c r="A22" s="88"/>
      <c r="B22" s="89"/>
      <c r="C22" s="89"/>
      <c r="D22" s="89"/>
      <c r="E22" s="89"/>
      <c r="F22" s="89"/>
      <c r="G22" s="89"/>
      <c r="H22" s="90"/>
      <c r="I22" s="91"/>
      <c r="J22" s="92"/>
      <c r="K22" s="92"/>
      <c r="L22" s="92"/>
      <c r="M22" s="92"/>
      <c r="N22" s="93"/>
    </row>
    <row r="23" spans="1:14" ht="20.100000000000001" customHeight="1">
      <c r="A23" s="88"/>
      <c r="B23" s="89"/>
      <c r="C23" s="89"/>
      <c r="D23" s="89"/>
      <c r="E23" s="89"/>
      <c r="F23" s="89"/>
      <c r="G23" s="89"/>
      <c r="H23" s="90"/>
      <c r="I23" s="91"/>
      <c r="J23" s="92"/>
      <c r="K23" s="92"/>
      <c r="L23" s="92"/>
      <c r="M23" s="92"/>
      <c r="N23" s="93"/>
    </row>
    <row r="24" spans="1:14" ht="20.100000000000001" customHeight="1">
      <c r="A24" s="88"/>
      <c r="B24" s="89"/>
      <c r="C24" s="89"/>
      <c r="D24" s="89"/>
      <c r="E24" s="89"/>
      <c r="F24" s="89"/>
      <c r="G24" s="89"/>
      <c r="H24" s="90"/>
      <c r="I24" s="91"/>
      <c r="J24" s="92"/>
      <c r="K24" s="92"/>
      <c r="L24" s="92"/>
      <c r="M24" s="92"/>
      <c r="N24" s="93"/>
    </row>
    <row r="25" spans="1:14" ht="20.100000000000001" customHeight="1">
      <c r="A25" s="88"/>
      <c r="B25" s="89"/>
      <c r="C25" s="89"/>
      <c r="D25" s="89"/>
      <c r="E25" s="89"/>
      <c r="F25" s="89"/>
      <c r="G25" s="89"/>
      <c r="H25" s="90"/>
      <c r="I25" s="91"/>
      <c r="J25" s="92"/>
      <c r="K25" s="92"/>
      <c r="L25" s="92"/>
      <c r="M25" s="92"/>
      <c r="N25" s="93"/>
    </row>
    <row r="26" spans="1:14" ht="20.100000000000001" customHeight="1" thickBot="1">
      <c r="A26" s="94"/>
      <c r="B26" s="95"/>
      <c r="C26" s="95"/>
      <c r="D26" s="95"/>
      <c r="E26" s="95"/>
      <c r="F26" s="95"/>
      <c r="G26" s="95"/>
      <c r="H26" s="96"/>
      <c r="I26" s="97"/>
      <c r="J26" s="98"/>
      <c r="K26" s="98"/>
      <c r="L26" s="98"/>
      <c r="M26" s="98"/>
      <c r="N26" s="99"/>
    </row>
    <row r="27" spans="1:14"/>
    <row r="28" spans="1:14"/>
    <row r="29" spans="1:14"/>
  </sheetData>
  <mergeCells count="11">
    <mergeCell ref="F2:F3"/>
    <mergeCell ref="G2:G3"/>
    <mergeCell ref="H2:H3"/>
    <mergeCell ref="A5:N5"/>
    <mergeCell ref="A1:N1"/>
    <mergeCell ref="I2:N2"/>
    <mergeCell ref="A2:A3"/>
    <mergeCell ref="B2:B3"/>
    <mergeCell ref="C2:C3"/>
    <mergeCell ref="D2:D3"/>
    <mergeCell ref="E2:E3"/>
  </mergeCells>
  <phoneticPr fontId="22" type="noConversion"/>
  <pageMargins left="0.51181102362204722" right="0.55118110236220474" top="0.92" bottom="0.74803149606299213" header="0.31496062992125984" footer="0.31496062992125984"/>
  <pageSetup paperSize="9" scale="90" orientation="landscape" blackAndWhite="1" r:id="rId1"/>
  <headerFooter alignWithMargins="0">
    <oddHeader>&amp;C&amp;12T.C.
İÇİŞLERİ BAKANLIĞI
Mahalli İdareler Genel Müdürlüğü</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pageSetUpPr fitToPage="1"/>
  </sheetPr>
  <dimension ref="A1:AZ97"/>
  <sheetViews>
    <sheetView zoomScale="75" workbookViewId="0">
      <selection sqref="A1:R1"/>
    </sheetView>
  </sheetViews>
  <sheetFormatPr defaultColWidth="0" defaultRowHeight="12.75" zeroHeight="1"/>
  <cols>
    <col min="1" max="1" width="5.7109375" style="149" customWidth="1"/>
    <col min="2" max="2" width="12.140625" style="101" customWidth="1"/>
    <col min="3" max="3" width="14.85546875" style="101" customWidth="1"/>
    <col min="4" max="4" width="49.28515625" style="101" customWidth="1"/>
    <col min="5" max="5" width="17.28515625" style="101" customWidth="1"/>
    <col min="6" max="6" width="7.7109375" style="101" customWidth="1"/>
    <col min="7" max="7" width="7.85546875" style="101" customWidth="1"/>
    <col min="8" max="8" width="17.42578125" style="101" customWidth="1"/>
    <col min="9" max="9" width="14" style="101" customWidth="1"/>
    <col min="10" max="10" width="12.5703125" style="101" customWidth="1"/>
    <col min="11" max="11" width="7.5703125" style="101" customWidth="1"/>
    <col min="12" max="12" width="8.42578125" style="101" customWidth="1"/>
    <col min="13" max="13" width="6.7109375" style="10" customWidth="1"/>
    <col min="14" max="14" width="9.42578125" style="10" customWidth="1"/>
    <col min="15" max="15" width="6.5703125" style="10" customWidth="1"/>
    <col min="16" max="16" width="7" style="10" customWidth="1"/>
    <col min="17" max="17" width="8.85546875" style="10" customWidth="1"/>
    <col min="18" max="18" width="26.5703125" style="10" customWidth="1"/>
    <col min="19" max="19" width="8.85546875" style="101" customWidth="1"/>
    <col min="20" max="16384" width="0" style="101" hidden="1"/>
  </cols>
  <sheetData>
    <row r="1" spans="1:52" ht="28.9" customHeight="1" thickBot="1">
      <c r="A1" s="2832" t="s">
        <v>2441</v>
      </c>
      <c r="B1" s="2832"/>
      <c r="C1" s="2832"/>
      <c r="D1" s="2832"/>
      <c r="E1" s="2832"/>
      <c r="F1" s="2832"/>
      <c r="G1" s="2832"/>
      <c r="H1" s="2832"/>
      <c r="I1" s="2832"/>
      <c r="J1" s="2832"/>
      <c r="K1" s="2832"/>
      <c r="L1" s="2832"/>
      <c r="M1" s="2832"/>
      <c r="N1" s="2832"/>
      <c r="O1" s="2832"/>
      <c r="P1" s="2832"/>
      <c r="Q1" s="2832"/>
      <c r="R1" s="2832"/>
      <c r="S1" s="100"/>
    </row>
    <row r="2" spans="1:52" s="102" customFormat="1" ht="19.5" customHeight="1">
      <c r="A2" s="2833" t="s">
        <v>873</v>
      </c>
      <c r="B2" s="2836" t="s">
        <v>140</v>
      </c>
      <c r="C2" s="2836" t="s">
        <v>141</v>
      </c>
      <c r="D2" s="2851" t="s">
        <v>882</v>
      </c>
      <c r="E2" s="2854" t="s">
        <v>875</v>
      </c>
      <c r="F2" s="2839" t="s">
        <v>70</v>
      </c>
      <c r="G2" s="2839" t="s">
        <v>883</v>
      </c>
      <c r="H2" s="2839" t="s">
        <v>144</v>
      </c>
      <c r="I2" s="2857" t="s">
        <v>145</v>
      </c>
      <c r="J2" s="2857" t="s">
        <v>146</v>
      </c>
      <c r="K2" s="2860" t="s">
        <v>884</v>
      </c>
      <c r="L2" s="2862" t="s">
        <v>152</v>
      </c>
      <c r="M2" s="2842" t="s">
        <v>2</v>
      </c>
      <c r="N2" s="2843"/>
      <c r="O2" s="2843"/>
      <c r="P2" s="2843"/>
      <c r="Q2" s="2843"/>
      <c r="R2" s="2844"/>
    </row>
    <row r="3" spans="1:52" s="102" customFormat="1" ht="41.25" customHeight="1">
      <c r="A3" s="2834"/>
      <c r="B3" s="2837"/>
      <c r="C3" s="2837"/>
      <c r="D3" s="2852"/>
      <c r="E3" s="2855"/>
      <c r="F3" s="2840"/>
      <c r="G3" s="2840"/>
      <c r="H3" s="2840"/>
      <c r="I3" s="2858"/>
      <c r="J3" s="2858"/>
      <c r="K3" s="2861"/>
      <c r="L3" s="2863"/>
      <c r="M3" s="2845" t="s">
        <v>174</v>
      </c>
      <c r="N3" s="2847" t="s">
        <v>175</v>
      </c>
      <c r="O3" s="2847" t="s">
        <v>176</v>
      </c>
      <c r="P3" s="2847" t="s">
        <v>177</v>
      </c>
      <c r="Q3" s="2847" t="s">
        <v>178</v>
      </c>
      <c r="R3" s="2849" t="s">
        <v>179</v>
      </c>
    </row>
    <row r="4" spans="1:52" s="102" customFormat="1" ht="21.75" customHeight="1" thickBot="1">
      <c r="A4" s="2835"/>
      <c r="B4" s="2838"/>
      <c r="C4" s="2838"/>
      <c r="D4" s="2853"/>
      <c r="E4" s="2856"/>
      <c r="F4" s="2841"/>
      <c r="G4" s="2841"/>
      <c r="H4" s="2841"/>
      <c r="I4" s="2859"/>
      <c r="J4" s="2859"/>
      <c r="K4" s="103" t="s">
        <v>167</v>
      </c>
      <c r="L4" s="104" t="s">
        <v>167</v>
      </c>
      <c r="M4" s="2846"/>
      <c r="N4" s="2848"/>
      <c r="O4" s="2848"/>
      <c r="P4" s="2848"/>
      <c r="Q4" s="2848"/>
      <c r="R4" s="2850"/>
    </row>
    <row r="5" spans="1:52" s="113" customFormat="1" ht="19.899999999999999" customHeight="1" thickBot="1">
      <c r="A5" s="222"/>
      <c r="B5" s="223"/>
      <c r="C5" s="107"/>
      <c r="D5" s="108"/>
      <c r="E5" s="108"/>
      <c r="F5" s="268">
        <f>SUM(F6:F36)</f>
        <v>371</v>
      </c>
      <c r="G5" s="267">
        <f>SUM(G6:G36)</f>
        <v>87</v>
      </c>
      <c r="H5" s="225"/>
      <c r="I5" s="226"/>
      <c r="J5" s="224"/>
      <c r="K5" s="224">
        <f t="shared" ref="K5:Q5" si="0">SUBTOTAL(9,K22:K748)</f>
        <v>20</v>
      </c>
      <c r="L5" s="266">
        <f>SUM(L6:L28)</f>
        <v>67</v>
      </c>
      <c r="M5" s="227">
        <f t="shared" si="0"/>
        <v>0</v>
      </c>
      <c r="N5" s="228">
        <f t="shared" si="0"/>
        <v>0</v>
      </c>
      <c r="O5" s="228">
        <f t="shared" si="0"/>
        <v>0</v>
      </c>
      <c r="P5" s="228">
        <f t="shared" si="0"/>
        <v>0</v>
      </c>
      <c r="Q5" s="228">
        <f t="shared" si="0"/>
        <v>0</v>
      </c>
      <c r="R5" s="229"/>
      <c r="AX5" s="54" t="s">
        <v>1208</v>
      </c>
      <c r="AY5" s="54" t="s">
        <v>151</v>
      </c>
      <c r="AZ5" s="54" t="s">
        <v>187</v>
      </c>
    </row>
    <row r="6" spans="1:52" s="113" customFormat="1" ht="19.899999999999999" customHeight="1">
      <c r="A6" s="105" t="e">
        <f>#REF!</f>
        <v>#REF!</v>
      </c>
      <c r="B6" s="106" t="s">
        <v>181</v>
      </c>
      <c r="C6" s="200" t="s">
        <v>533</v>
      </c>
      <c r="D6" s="205" t="s">
        <v>885</v>
      </c>
      <c r="E6" s="210"/>
      <c r="F6" s="210">
        <v>0</v>
      </c>
      <c r="G6" s="215">
        <v>1</v>
      </c>
      <c r="H6" s="110"/>
      <c r="I6" s="111"/>
      <c r="J6" s="109"/>
      <c r="K6" s="109"/>
      <c r="L6" s="215">
        <v>1</v>
      </c>
      <c r="M6" s="112"/>
      <c r="N6" s="112"/>
      <c r="O6" s="112"/>
      <c r="P6" s="112"/>
      <c r="Q6" s="112"/>
      <c r="R6" s="219" t="s">
        <v>887</v>
      </c>
      <c r="AX6" s="54"/>
      <c r="AY6" s="54"/>
      <c r="AZ6" s="54"/>
    </row>
    <row r="7" spans="1:52" s="113" customFormat="1" ht="19.899999999999999" customHeight="1">
      <c r="A7" s="114">
        <v>2</v>
      </c>
      <c r="B7" s="115" t="s">
        <v>181</v>
      </c>
      <c r="C7" s="201" t="s">
        <v>533</v>
      </c>
      <c r="D7" s="206" t="s">
        <v>888</v>
      </c>
      <c r="E7" s="1972" t="s">
        <v>889</v>
      </c>
      <c r="F7" s="211">
        <v>20</v>
      </c>
      <c r="G7" s="216">
        <v>2</v>
      </c>
      <c r="H7" s="235"/>
      <c r="I7" s="236"/>
      <c r="J7" s="237"/>
      <c r="K7" s="237"/>
      <c r="L7" s="216">
        <v>2</v>
      </c>
      <c r="M7" s="116"/>
      <c r="N7" s="116"/>
      <c r="O7" s="116"/>
      <c r="P7" s="116"/>
      <c r="Q7" s="116"/>
      <c r="R7" s="220"/>
      <c r="AX7" s="54"/>
      <c r="AY7" s="54"/>
      <c r="AZ7" s="54"/>
    </row>
    <row r="8" spans="1:52" s="113" customFormat="1" ht="19.899999999999999" customHeight="1">
      <c r="A8" s="114">
        <v>3</v>
      </c>
      <c r="B8" s="115" t="s">
        <v>181</v>
      </c>
      <c r="C8" s="202" t="s">
        <v>210</v>
      </c>
      <c r="D8" s="207" t="s">
        <v>2442</v>
      </c>
      <c r="E8" s="1972" t="s">
        <v>895</v>
      </c>
      <c r="F8" s="211">
        <v>2</v>
      </c>
      <c r="G8" s="217">
        <v>6</v>
      </c>
      <c r="H8" s="235"/>
      <c r="I8" s="236"/>
      <c r="J8" s="237"/>
      <c r="K8" s="237"/>
      <c r="L8" s="217">
        <v>6</v>
      </c>
      <c r="M8" s="116"/>
      <c r="N8" s="116"/>
      <c r="O8" s="116"/>
      <c r="P8" s="116"/>
      <c r="Q8" s="116"/>
      <c r="R8" s="220"/>
      <c r="AX8" s="54"/>
      <c r="AY8" s="54"/>
      <c r="AZ8" s="54"/>
    </row>
    <row r="9" spans="1:52" s="113" customFormat="1" ht="19.899999999999999" customHeight="1">
      <c r="A9" s="114">
        <v>4</v>
      </c>
      <c r="B9" s="115" t="s">
        <v>181</v>
      </c>
      <c r="C9" s="202" t="s">
        <v>210</v>
      </c>
      <c r="D9" s="207" t="s">
        <v>2443</v>
      </c>
      <c r="E9" s="1972" t="s">
        <v>897</v>
      </c>
      <c r="F9" s="214">
        <v>0</v>
      </c>
      <c r="G9" s="217">
        <v>2</v>
      </c>
      <c r="H9" s="235"/>
      <c r="I9" s="236"/>
      <c r="J9" s="237"/>
      <c r="K9" s="237"/>
      <c r="L9" s="217">
        <v>2</v>
      </c>
      <c r="M9" s="116"/>
      <c r="N9" s="116"/>
      <c r="O9" s="116"/>
      <c r="P9" s="116"/>
      <c r="Q9" s="116"/>
      <c r="R9" s="220"/>
      <c r="AX9" s="54"/>
      <c r="AY9" s="54"/>
      <c r="AZ9" s="54"/>
    </row>
    <row r="10" spans="1:52" s="113" customFormat="1" ht="19.899999999999999" customHeight="1">
      <c r="A10" s="114">
        <v>5</v>
      </c>
      <c r="B10" s="115" t="s">
        <v>181</v>
      </c>
      <c r="C10" s="202" t="s">
        <v>210</v>
      </c>
      <c r="D10" s="207" t="s">
        <v>898</v>
      </c>
      <c r="E10" s="1972" t="s">
        <v>2444</v>
      </c>
      <c r="F10" s="211">
        <v>0</v>
      </c>
      <c r="G10" s="217">
        <v>4</v>
      </c>
      <c r="H10" s="235"/>
      <c r="I10" s="236"/>
      <c r="J10" s="237"/>
      <c r="K10" s="237"/>
      <c r="L10" s="217">
        <v>4</v>
      </c>
      <c r="M10" s="116"/>
      <c r="N10" s="116"/>
      <c r="O10" s="116"/>
      <c r="P10" s="116"/>
      <c r="Q10" s="116"/>
      <c r="R10" s="220"/>
      <c r="AX10" s="54"/>
      <c r="AY10" s="54"/>
      <c r="AZ10" s="54"/>
    </row>
    <row r="11" spans="1:52" s="113" customFormat="1" ht="19.899999999999999" customHeight="1">
      <c r="A11" s="114">
        <v>6</v>
      </c>
      <c r="B11" s="115" t="s">
        <v>181</v>
      </c>
      <c r="C11" s="202" t="s">
        <v>277</v>
      </c>
      <c r="D11" s="207" t="s">
        <v>904</v>
      </c>
      <c r="E11" s="211" t="s">
        <v>905</v>
      </c>
      <c r="F11" s="211">
        <v>0</v>
      </c>
      <c r="G11" s="217">
        <v>8</v>
      </c>
      <c r="H11" s="235"/>
      <c r="I11" s="236"/>
      <c r="J11" s="237"/>
      <c r="K11" s="237"/>
      <c r="L11" s="217">
        <v>8</v>
      </c>
      <c r="M11" s="116"/>
      <c r="N11" s="116"/>
      <c r="O11" s="116"/>
      <c r="P11" s="116"/>
      <c r="Q11" s="116"/>
      <c r="R11" s="220"/>
      <c r="AX11" s="54"/>
      <c r="AY11" s="54"/>
      <c r="AZ11" s="54"/>
    </row>
    <row r="12" spans="1:52" s="113" customFormat="1" ht="29.25" customHeight="1">
      <c r="A12" s="114">
        <v>7</v>
      </c>
      <c r="B12" s="115" t="s">
        <v>181</v>
      </c>
      <c r="C12" s="203" t="s">
        <v>416</v>
      </c>
      <c r="D12" s="207" t="s">
        <v>2445</v>
      </c>
      <c r="E12" s="211"/>
      <c r="F12" s="211">
        <v>0</v>
      </c>
      <c r="G12" s="217">
        <v>2</v>
      </c>
      <c r="H12" s="235"/>
      <c r="I12" s="236"/>
      <c r="J12" s="237"/>
      <c r="K12" s="237"/>
      <c r="L12" s="217">
        <v>2</v>
      </c>
      <c r="M12" s="116"/>
      <c r="N12" s="116"/>
      <c r="O12" s="116"/>
      <c r="P12" s="116"/>
      <c r="Q12" s="116"/>
      <c r="R12" s="220" t="s">
        <v>887</v>
      </c>
      <c r="AX12" s="54"/>
      <c r="AY12" s="54"/>
      <c r="AZ12" s="54"/>
    </row>
    <row r="13" spans="1:52" s="113" customFormat="1" ht="19.899999999999999" customHeight="1">
      <c r="A13" s="114">
        <v>8</v>
      </c>
      <c r="B13" s="115" t="s">
        <v>181</v>
      </c>
      <c r="C13" s="203" t="s">
        <v>416</v>
      </c>
      <c r="D13" s="207" t="s">
        <v>2446</v>
      </c>
      <c r="E13" s="1972"/>
      <c r="F13" s="211">
        <v>0</v>
      </c>
      <c r="G13" s="217">
        <v>2</v>
      </c>
      <c r="H13" s="235"/>
      <c r="I13" s="236"/>
      <c r="J13" s="237"/>
      <c r="K13" s="237"/>
      <c r="L13" s="217">
        <v>2</v>
      </c>
      <c r="M13" s="116"/>
      <c r="N13" s="116"/>
      <c r="O13" s="116"/>
      <c r="P13" s="116"/>
      <c r="Q13" s="116"/>
      <c r="R13" s="220" t="s">
        <v>887</v>
      </c>
      <c r="AX13" s="54"/>
      <c r="AY13" s="54"/>
      <c r="AZ13" s="54"/>
    </row>
    <row r="14" spans="1:52" s="113" customFormat="1" ht="19.899999999999999" customHeight="1">
      <c r="A14" s="114">
        <v>9</v>
      </c>
      <c r="B14" s="115" t="s">
        <v>181</v>
      </c>
      <c r="C14" s="203" t="s">
        <v>463</v>
      </c>
      <c r="D14" s="208" t="s">
        <v>2447</v>
      </c>
      <c r="E14" s="1972" t="s">
        <v>2448</v>
      </c>
      <c r="F14" s="211">
        <v>21</v>
      </c>
      <c r="G14" s="217">
        <v>3</v>
      </c>
      <c r="H14" s="235"/>
      <c r="I14" s="236"/>
      <c r="J14" s="237"/>
      <c r="K14" s="237"/>
      <c r="L14" s="217">
        <v>3</v>
      </c>
      <c r="M14" s="116"/>
      <c r="N14" s="116"/>
      <c r="O14" s="116"/>
      <c r="P14" s="116"/>
      <c r="Q14" s="116"/>
      <c r="R14" s="220"/>
      <c r="AX14" s="54"/>
      <c r="AY14" s="54"/>
      <c r="AZ14" s="54"/>
    </row>
    <row r="15" spans="1:52" s="113" customFormat="1" ht="19.899999999999999" customHeight="1">
      <c r="A15" s="114">
        <v>10</v>
      </c>
      <c r="B15" s="115" t="s">
        <v>181</v>
      </c>
      <c r="C15" s="203" t="s">
        <v>476</v>
      </c>
      <c r="D15" s="207" t="s">
        <v>2449</v>
      </c>
      <c r="E15" s="1972" t="s">
        <v>835</v>
      </c>
      <c r="F15" s="211">
        <v>129</v>
      </c>
      <c r="G15" s="217">
        <v>1</v>
      </c>
      <c r="H15" s="235"/>
      <c r="I15" s="236"/>
      <c r="J15" s="237"/>
      <c r="K15" s="237"/>
      <c r="L15" s="217">
        <v>1</v>
      </c>
      <c r="M15" s="116"/>
      <c r="N15" s="116"/>
      <c r="O15" s="116"/>
      <c r="P15" s="116"/>
      <c r="Q15" s="116"/>
      <c r="R15" s="220"/>
      <c r="AX15" s="54"/>
      <c r="AY15" s="54"/>
      <c r="AZ15" s="54"/>
    </row>
    <row r="16" spans="1:52" s="113" customFormat="1" ht="19.899999999999999" customHeight="1">
      <c r="A16" s="114">
        <v>11</v>
      </c>
      <c r="B16" s="115" t="s">
        <v>181</v>
      </c>
      <c r="C16" s="203" t="s">
        <v>512</v>
      </c>
      <c r="D16" s="207" t="s">
        <v>2450</v>
      </c>
      <c r="E16" s="211"/>
      <c r="F16" s="211">
        <v>0</v>
      </c>
      <c r="G16" s="217">
        <v>2</v>
      </c>
      <c r="H16" s="235"/>
      <c r="I16" s="236"/>
      <c r="J16" s="237"/>
      <c r="K16" s="237"/>
      <c r="L16" s="217">
        <v>2</v>
      </c>
      <c r="M16" s="116"/>
      <c r="N16" s="116"/>
      <c r="O16" s="116"/>
      <c r="P16" s="116"/>
      <c r="Q16" s="116"/>
      <c r="R16" s="220" t="s">
        <v>887</v>
      </c>
      <c r="AX16" s="54"/>
      <c r="AY16" s="54"/>
      <c r="AZ16" s="54"/>
    </row>
    <row r="17" spans="1:52" s="113" customFormat="1" ht="32.25" customHeight="1">
      <c r="A17" s="114">
        <v>12</v>
      </c>
      <c r="B17" s="115" t="s">
        <v>181</v>
      </c>
      <c r="C17" s="203" t="s">
        <v>512</v>
      </c>
      <c r="D17" s="207" t="s">
        <v>2451</v>
      </c>
      <c r="E17" s="211"/>
      <c r="F17" s="211">
        <v>0</v>
      </c>
      <c r="G17" s="217">
        <v>3</v>
      </c>
      <c r="H17" s="235"/>
      <c r="I17" s="236"/>
      <c r="J17" s="237"/>
      <c r="K17" s="237"/>
      <c r="L17" s="217">
        <v>3</v>
      </c>
      <c r="M17" s="116"/>
      <c r="N17" s="116"/>
      <c r="O17" s="116"/>
      <c r="P17" s="116"/>
      <c r="Q17" s="116"/>
      <c r="R17" s="220" t="s">
        <v>887</v>
      </c>
      <c r="AX17" s="54"/>
      <c r="AY17" s="54"/>
      <c r="AZ17" s="54"/>
    </row>
    <row r="18" spans="1:52" s="113" customFormat="1" ht="19.899999999999999" customHeight="1">
      <c r="A18" s="114">
        <v>13</v>
      </c>
      <c r="B18" s="115" t="s">
        <v>181</v>
      </c>
      <c r="C18" s="203" t="s">
        <v>512</v>
      </c>
      <c r="D18" s="207" t="s">
        <v>2452</v>
      </c>
      <c r="E18" s="211"/>
      <c r="F18" s="211">
        <v>0</v>
      </c>
      <c r="G18" s="217">
        <v>3</v>
      </c>
      <c r="H18" s="235"/>
      <c r="I18" s="236"/>
      <c r="J18" s="237"/>
      <c r="K18" s="237"/>
      <c r="L18" s="217">
        <v>3</v>
      </c>
      <c r="M18" s="116"/>
      <c r="N18" s="116"/>
      <c r="O18" s="116"/>
      <c r="P18" s="116"/>
      <c r="Q18" s="116"/>
      <c r="R18" s="220" t="s">
        <v>887</v>
      </c>
      <c r="AX18" s="54"/>
      <c r="AY18" s="54"/>
      <c r="AZ18" s="54"/>
    </row>
    <row r="19" spans="1:52" s="113" customFormat="1" ht="19.899999999999999" customHeight="1">
      <c r="A19" s="114">
        <v>14</v>
      </c>
      <c r="B19" s="115" t="s">
        <v>181</v>
      </c>
      <c r="C19" s="203" t="s">
        <v>553</v>
      </c>
      <c r="D19" s="207" t="s">
        <v>2453</v>
      </c>
      <c r="E19" s="1972" t="s">
        <v>2454</v>
      </c>
      <c r="F19" s="211">
        <v>21</v>
      </c>
      <c r="G19" s="217">
        <v>2</v>
      </c>
      <c r="H19" s="235"/>
      <c r="I19" s="236"/>
      <c r="J19" s="237"/>
      <c r="K19" s="237"/>
      <c r="L19" s="217">
        <v>2</v>
      </c>
      <c r="M19" s="116"/>
      <c r="N19" s="116"/>
      <c r="O19" s="116"/>
      <c r="P19" s="116"/>
      <c r="Q19" s="116"/>
      <c r="R19" s="220"/>
      <c r="AX19" s="54"/>
      <c r="AY19" s="54"/>
      <c r="AZ19" s="54"/>
    </row>
    <row r="20" spans="1:52" s="113" customFormat="1" ht="27.75" customHeight="1">
      <c r="A20" s="114">
        <v>15</v>
      </c>
      <c r="B20" s="115" t="s">
        <v>181</v>
      </c>
      <c r="C20" s="203" t="s">
        <v>553</v>
      </c>
      <c r="D20" s="207" t="s">
        <v>2455</v>
      </c>
      <c r="E20" s="1972" t="s">
        <v>2456</v>
      </c>
      <c r="F20" s="211">
        <v>51</v>
      </c>
      <c r="G20" s="217">
        <v>3</v>
      </c>
      <c r="H20" s="235"/>
      <c r="I20" s="236"/>
      <c r="J20" s="237"/>
      <c r="K20" s="237"/>
      <c r="L20" s="217">
        <v>3</v>
      </c>
      <c r="M20" s="116"/>
      <c r="N20" s="116"/>
      <c r="O20" s="116"/>
      <c r="P20" s="116"/>
      <c r="Q20" s="116"/>
      <c r="R20" s="220"/>
      <c r="AX20" s="54"/>
      <c r="AY20" s="54"/>
      <c r="AZ20" s="54"/>
    </row>
    <row r="21" spans="1:52" s="113" customFormat="1" ht="19.899999999999999" customHeight="1">
      <c r="A21" s="114">
        <v>16</v>
      </c>
      <c r="B21" s="115" t="s">
        <v>181</v>
      </c>
      <c r="C21" s="203" t="s">
        <v>570</v>
      </c>
      <c r="D21" s="207" t="s">
        <v>2457</v>
      </c>
      <c r="E21" s="212"/>
      <c r="F21" s="212">
        <v>0</v>
      </c>
      <c r="G21" s="217">
        <v>2</v>
      </c>
      <c r="H21" s="235"/>
      <c r="I21" s="236"/>
      <c r="J21" s="237"/>
      <c r="K21" s="237"/>
      <c r="L21" s="217">
        <v>2</v>
      </c>
      <c r="M21" s="116"/>
      <c r="N21" s="116"/>
      <c r="O21" s="116"/>
      <c r="P21" s="116"/>
      <c r="Q21" s="116"/>
      <c r="R21" s="220" t="s">
        <v>887</v>
      </c>
      <c r="AX21" s="54"/>
      <c r="AY21" s="54"/>
      <c r="AZ21" s="54"/>
    </row>
    <row r="22" spans="1:52" ht="19.899999999999999" customHeight="1">
      <c r="A22" s="114">
        <v>17</v>
      </c>
      <c r="B22" s="115" t="s">
        <v>181</v>
      </c>
      <c r="C22" s="203" t="s">
        <v>593</v>
      </c>
      <c r="D22" s="207" t="s">
        <v>2458</v>
      </c>
      <c r="E22" s="212"/>
      <c r="F22" s="212">
        <v>0</v>
      </c>
      <c r="G22" s="217">
        <v>2</v>
      </c>
      <c r="H22" s="52"/>
      <c r="I22" s="118"/>
      <c r="J22" s="116"/>
      <c r="K22" s="119"/>
      <c r="L22" s="217">
        <v>2</v>
      </c>
      <c r="M22" s="92"/>
      <c r="N22" s="92"/>
      <c r="O22" s="92"/>
      <c r="P22" s="92"/>
      <c r="Q22" s="92"/>
      <c r="R22" s="220" t="s">
        <v>887</v>
      </c>
      <c r="AX22" s="120"/>
      <c r="AY22" s="54"/>
      <c r="AZ22" s="120"/>
    </row>
    <row r="23" spans="1:52" ht="19.899999999999999" customHeight="1">
      <c r="A23" s="114">
        <v>18</v>
      </c>
      <c r="B23" s="115" t="s">
        <v>181</v>
      </c>
      <c r="C23" s="203" t="s">
        <v>593</v>
      </c>
      <c r="D23" s="207" t="s">
        <v>2459</v>
      </c>
      <c r="E23" s="212"/>
      <c r="F23" s="212">
        <v>0</v>
      </c>
      <c r="G23" s="217">
        <v>5</v>
      </c>
      <c r="H23" s="52"/>
      <c r="I23" s="118"/>
      <c r="J23" s="116"/>
      <c r="K23" s="119"/>
      <c r="L23" s="217">
        <v>5</v>
      </c>
      <c r="M23" s="92"/>
      <c r="N23" s="92"/>
      <c r="O23" s="92"/>
      <c r="P23" s="92"/>
      <c r="Q23" s="92"/>
      <c r="R23" s="220" t="s">
        <v>887</v>
      </c>
      <c r="AX23" s="120"/>
      <c r="AY23" s="54"/>
      <c r="AZ23" s="120"/>
    </row>
    <row r="24" spans="1:52" ht="19.899999999999999" customHeight="1">
      <c r="A24" s="114">
        <v>19</v>
      </c>
      <c r="B24" s="115" t="s">
        <v>181</v>
      </c>
      <c r="C24" s="203" t="s">
        <v>593</v>
      </c>
      <c r="D24" s="207" t="s">
        <v>2460</v>
      </c>
      <c r="E24" s="212"/>
      <c r="F24" s="212">
        <v>0</v>
      </c>
      <c r="G24" s="217">
        <v>1</v>
      </c>
      <c r="H24" s="52"/>
      <c r="I24" s="118"/>
      <c r="J24" s="116"/>
      <c r="K24" s="119"/>
      <c r="L24" s="217">
        <v>1</v>
      </c>
      <c r="M24" s="92"/>
      <c r="N24" s="92"/>
      <c r="O24" s="92"/>
      <c r="P24" s="92"/>
      <c r="Q24" s="92"/>
      <c r="R24" s="220" t="s">
        <v>887</v>
      </c>
      <c r="AX24" s="120"/>
      <c r="AY24" s="54"/>
      <c r="AZ24" s="120"/>
    </row>
    <row r="25" spans="1:52" ht="19.899999999999999" customHeight="1">
      <c r="A25" s="114">
        <v>20</v>
      </c>
      <c r="B25" s="115" t="s">
        <v>181</v>
      </c>
      <c r="C25" s="203" t="s">
        <v>593</v>
      </c>
      <c r="D25" s="207" t="s">
        <v>2461</v>
      </c>
      <c r="E25" s="212"/>
      <c r="F25" s="212">
        <v>0</v>
      </c>
      <c r="G25" s="217">
        <v>4</v>
      </c>
      <c r="H25" s="52"/>
      <c r="I25" s="118"/>
      <c r="J25" s="116"/>
      <c r="K25" s="119"/>
      <c r="L25" s="217">
        <v>4</v>
      </c>
      <c r="M25" s="92"/>
      <c r="N25" s="92"/>
      <c r="O25" s="92"/>
      <c r="P25" s="92"/>
      <c r="Q25" s="92"/>
      <c r="R25" s="220" t="s">
        <v>887</v>
      </c>
      <c r="AX25" s="120"/>
      <c r="AY25" s="54"/>
      <c r="AZ25" s="120"/>
    </row>
    <row r="26" spans="1:52" ht="19.899999999999999" customHeight="1">
      <c r="A26" s="114">
        <v>21</v>
      </c>
      <c r="B26" s="115" t="s">
        <v>181</v>
      </c>
      <c r="C26" s="203" t="s">
        <v>593</v>
      </c>
      <c r="D26" s="207" t="s">
        <v>2462</v>
      </c>
      <c r="E26" s="212"/>
      <c r="F26" s="212">
        <v>0</v>
      </c>
      <c r="G26" s="217">
        <v>4</v>
      </c>
      <c r="H26" s="52"/>
      <c r="I26" s="118"/>
      <c r="J26" s="116"/>
      <c r="K26" s="121"/>
      <c r="L26" s="217">
        <v>4</v>
      </c>
      <c r="M26" s="92"/>
      <c r="N26" s="92"/>
      <c r="O26" s="92"/>
      <c r="P26" s="92"/>
      <c r="Q26" s="92"/>
      <c r="R26" s="220" t="s">
        <v>887</v>
      </c>
      <c r="AX26" s="120"/>
      <c r="AY26" s="54"/>
      <c r="AZ26" s="120"/>
    </row>
    <row r="27" spans="1:52" ht="19.899999999999999" customHeight="1">
      <c r="A27" s="114">
        <v>22</v>
      </c>
      <c r="B27" s="115" t="s">
        <v>181</v>
      </c>
      <c r="C27" s="203" t="s">
        <v>642</v>
      </c>
      <c r="D27" s="207" t="s">
        <v>2463</v>
      </c>
      <c r="E27" s="212"/>
      <c r="F27" s="212">
        <v>0</v>
      </c>
      <c r="G27" s="217">
        <v>2</v>
      </c>
      <c r="H27" s="52"/>
      <c r="I27" s="118"/>
      <c r="J27" s="116"/>
      <c r="K27" s="121"/>
      <c r="L27" s="217">
        <v>2</v>
      </c>
      <c r="M27" s="92"/>
      <c r="N27" s="92"/>
      <c r="O27" s="92"/>
      <c r="P27" s="92"/>
      <c r="Q27" s="92"/>
      <c r="R27" s="220" t="s">
        <v>887</v>
      </c>
      <c r="AX27" s="120"/>
      <c r="AY27" s="54"/>
      <c r="AZ27" s="120"/>
    </row>
    <row r="28" spans="1:52" ht="19.899999999999999" customHeight="1">
      <c r="A28" s="114">
        <v>23</v>
      </c>
      <c r="B28" s="115" t="s">
        <v>181</v>
      </c>
      <c r="C28" s="203" t="s">
        <v>642</v>
      </c>
      <c r="D28" s="207" t="s">
        <v>2464</v>
      </c>
      <c r="E28" s="212"/>
      <c r="F28" s="212">
        <v>0</v>
      </c>
      <c r="G28" s="217">
        <v>3</v>
      </c>
      <c r="H28" s="52"/>
      <c r="I28" s="118"/>
      <c r="J28" s="116"/>
      <c r="K28" s="121"/>
      <c r="L28" s="217">
        <v>3</v>
      </c>
      <c r="M28" s="92"/>
      <c r="N28" s="92"/>
      <c r="O28" s="92"/>
      <c r="P28" s="92"/>
      <c r="Q28" s="92"/>
      <c r="R28" s="220" t="s">
        <v>887</v>
      </c>
      <c r="AX28" s="120"/>
      <c r="AY28" s="54"/>
      <c r="AZ28" s="120"/>
    </row>
    <row r="29" spans="1:52" ht="19.899999999999999" customHeight="1">
      <c r="A29" s="114">
        <v>24</v>
      </c>
      <c r="B29" s="115" t="s">
        <v>181</v>
      </c>
      <c r="C29" s="203" t="s">
        <v>339</v>
      </c>
      <c r="D29" s="207" t="s">
        <v>2465</v>
      </c>
      <c r="E29" s="212" t="s">
        <v>2466</v>
      </c>
      <c r="F29" s="212">
        <v>17</v>
      </c>
      <c r="G29" s="217">
        <v>1</v>
      </c>
      <c r="H29" s="52"/>
      <c r="I29" s="118"/>
      <c r="J29" s="116"/>
      <c r="K29" s="217">
        <v>1</v>
      </c>
      <c r="L29" s="238"/>
      <c r="M29" s="92"/>
      <c r="N29" s="92"/>
      <c r="O29" s="92"/>
      <c r="P29" s="92"/>
      <c r="Q29" s="92"/>
      <c r="R29" s="220"/>
      <c r="AX29" s="120"/>
      <c r="AY29" s="54"/>
      <c r="AZ29" s="120"/>
    </row>
    <row r="30" spans="1:52" ht="19.899999999999999" customHeight="1">
      <c r="A30" s="114">
        <v>25</v>
      </c>
      <c r="B30" s="115" t="s">
        <v>181</v>
      </c>
      <c r="C30" s="203" t="s">
        <v>476</v>
      </c>
      <c r="D30" s="207" t="s">
        <v>942</v>
      </c>
      <c r="E30" s="212" t="s">
        <v>943</v>
      </c>
      <c r="F30" s="212">
        <v>14</v>
      </c>
      <c r="G30" s="217">
        <v>1</v>
      </c>
      <c r="H30" s="52"/>
      <c r="I30" s="118"/>
      <c r="J30" s="116"/>
      <c r="K30" s="217">
        <v>1</v>
      </c>
      <c r="L30" s="238"/>
      <c r="M30" s="92"/>
      <c r="N30" s="92"/>
      <c r="O30" s="92"/>
      <c r="P30" s="92"/>
      <c r="Q30" s="92"/>
      <c r="R30" s="220"/>
      <c r="AX30" s="120"/>
      <c r="AY30" s="54"/>
      <c r="AZ30" s="120"/>
    </row>
    <row r="31" spans="1:52" ht="28.5" customHeight="1">
      <c r="A31" s="282">
        <v>26</v>
      </c>
      <c r="B31" s="115" t="s">
        <v>181</v>
      </c>
      <c r="C31" s="203" t="s">
        <v>553</v>
      </c>
      <c r="D31" s="207" t="s">
        <v>2467</v>
      </c>
      <c r="E31" s="283" t="s">
        <v>2468</v>
      </c>
      <c r="F31" s="283">
        <v>12</v>
      </c>
      <c r="G31" s="217">
        <v>2</v>
      </c>
      <c r="H31" s="284" t="s">
        <v>1208</v>
      </c>
      <c r="I31" s="118" t="s">
        <v>151</v>
      </c>
      <c r="J31" s="116"/>
      <c r="K31" s="217">
        <v>2</v>
      </c>
      <c r="L31" s="238"/>
      <c r="M31" s="92"/>
      <c r="N31" s="92"/>
      <c r="O31" s="92"/>
      <c r="P31" s="92"/>
      <c r="Q31" s="92"/>
      <c r="R31" s="320" t="s">
        <v>2469</v>
      </c>
    </row>
    <row r="32" spans="1:52" ht="19.899999999999999" customHeight="1">
      <c r="A32" s="114">
        <v>27</v>
      </c>
      <c r="B32" s="115" t="s">
        <v>181</v>
      </c>
      <c r="C32" s="203" t="s">
        <v>586</v>
      </c>
      <c r="D32" s="207" t="s">
        <v>2470</v>
      </c>
      <c r="E32" s="212" t="s">
        <v>2471</v>
      </c>
      <c r="F32" s="212">
        <v>15</v>
      </c>
      <c r="G32" s="217">
        <v>3</v>
      </c>
      <c r="H32" s="52"/>
      <c r="I32" s="118"/>
      <c r="J32" s="116"/>
      <c r="K32" s="217">
        <v>3</v>
      </c>
      <c r="L32" s="238"/>
      <c r="M32" s="92"/>
      <c r="N32" s="92"/>
      <c r="O32" s="92"/>
      <c r="P32" s="92"/>
      <c r="Q32" s="92"/>
      <c r="R32" s="220"/>
    </row>
    <row r="33" spans="1:18" ht="19.899999999999999" customHeight="1">
      <c r="A33" s="114">
        <v>28</v>
      </c>
      <c r="B33" s="115" t="s">
        <v>181</v>
      </c>
      <c r="C33" s="203" t="s">
        <v>593</v>
      </c>
      <c r="D33" s="207" t="s">
        <v>2472</v>
      </c>
      <c r="E33" s="212"/>
      <c r="F33" s="212">
        <v>0</v>
      </c>
      <c r="G33" s="217">
        <v>4</v>
      </c>
      <c r="H33" s="52"/>
      <c r="I33" s="118"/>
      <c r="J33" s="116"/>
      <c r="K33" s="217">
        <v>4</v>
      </c>
      <c r="L33" s="238"/>
      <c r="M33" s="92"/>
      <c r="N33" s="92"/>
      <c r="O33" s="92"/>
      <c r="P33" s="92"/>
      <c r="Q33" s="92"/>
      <c r="R33" s="220" t="s">
        <v>887</v>
      </c>
    </row>
    <row r="34" spans="1:18" ht="19.899999999999999" customHeight="1">
      <c r="A34" s="114">
        <v>29</v>
      </c>
      <c r="B34" s="115" t="s">
        <v>181</v>
      </c>
      <c r="C34" s="203" t="s">
        <v>593</v>
      </c>
      <c r="D34" s="207" t="s">
        <v>2473</v>
      </c>
      <c r="E34" s="212" t="s">
        <v>2474</v>
      </c>
      <c r="F34" s="212">
        <v>21</v>
      </c>
      <c r="G34" s="217">
        <v>4</v>
      </c>
      <c r="H34" s="52"/>
      <c r="I34" s="118"/>
      <c r="J34" s="116"/>
      <c r="K34" s="217">
        <v>4</v>
      </c>
      <c r="L34" s="238"/>
      <c r="M34" s="92"/>
      <c r="N34" s="92"/>
      <c r="O34" s="92"/>
      <c r="P34" s="92"/>
      <c r="Q34" s="92"/>
      <c r="R34" s="220"/>
    </row>
    <row r="35" spans="1:18" ht="19.899999999999999" customHeight="1">
      <c r="A35" s="114">
        <v>30</v>
      </c>
      <c r="B35" s="115" t="s">
        <v>181</v>
      </c>
      <c r="C35" s="203" t="s">
        <v>593</v>
      </c>
      <c r="D35" s="207" t="s">
        <v>2475</v>
      </c>
      <c r="E35" s="212" t="s">
        <v>1223</v>
      </c>
      <c r="F35" s="212">
        <v>37</v>
      </c>
      <c r="G35" s="217">
        <v>3</v>
      </c>
      <c r="H35" s="52"/>
      <c r="I35" s="118"/>
      <c r="J35" s="116"/>
      <c r="K35" s="217">
        <v>3</v>
      </c>
      <c r="L35" s="238"/>
      <c r="M35" s="92"/>
      <c r="N35" s="92"/>
      <c r="O35" s="92"/>
      <c r="P35" s="92"/>
      <c r="Q35" s="92"/>
      <c r="R35" s="220"/>
    </row>
    <row r="36" spans="1:18" ht="19.899999999999999" customHeight="1" thickBot="1">
      <c r="A36" s="136">
        <v>31</v>
      </c>
      <c r="B36" s="137" t="s">
        <v>181</v>
      </c>
      <c r="C36" s="204" t="s">
        <v>642</v>
      </c>
      <c r="D36" s="209" t="s">
        <v>2476</v>
      </c>
      <c r="E36" s="213" t="s">
        <v>2477</v>
      </c>
      <c r="F36" s="213">
        <v>11</v>
      </c>
      <c r="G36" s="218">
        <v>2</v>
      </c>
      <c r="H36" s="142"/>
      <c r="I36" s="143"/>
      <c r="J36" s="140"/>
      <c r="K36" s="218">
        <v>2</v>
      </c>
      <c r="L36" s="239"/>
      <c r="M36" s="98"/>
      <c r="N36" s="98"/>
      <c r="O36" s="98"/>
      <c r="P36" s="98"/>
      <c r="Q36" s="98"/>
      <c r="R36" s="221"/>
    </row>
    <row r="37" spans="1:18" ht="19.899999999999999" customHeight="1">
      <c r="A37" s="243"/>
      <c r="B37" s="244"/>
      <c r="C37" s="245"/>
      <c r="D37" s="246"/>
      <c r="E37" s="247"/>
      <c r="F37" s="248"/>
      <c r="G37" s="248"/>
      <c r="H37" s="249"/>
      <c r="I37" s="250"/>
      <c r="J37" s="251"/>
      <c r="K37" s="252"/>
      <c r="L37" s="253"/>
      <c r="M37" s="254"/>
      <c r="N37" s="254"/>
      <c r="O37" s="254"/>
      <c r="P37" s="254"/>
      <c r="Q37" s="254"/>
      <c r="R37" s="254"/>
    </row>
    <row r="38" spans="1:18" ht="19.899999999999999" customHeight="1">
      <c r="A38" s="255"/>
      <c r="B38" s="256"/>
      <c r="C38" s="257"/>
      <c r="D38" s="258"/>
      <c r="E38" s="259"/>
      <c r="F38" s="260"/>
      <c r="G38" s="261"/>
      <c r="H38" s="262"/>
      <c r="I38" s="263"/>
      <c r="J38" s="260"/>
      <c r="K38" s="264"/>
      <c r="L38" s="261"/>
      <c r="M38" s="265"/>
      <c r="N38" s="265"/>
      <c r="O38" s="265"/>
      <c r="P38" s="265"/>
      <c r="Q38" s="265"/>
      <c r="R38" s="265"/>
    </row>
    <row r="39" spans="1:18" ht="19.899999999999999" hidden="1" customHeight="1">
      <c r="A39" s="198"/>
      <c r="B39" s="199"/>
      <c r="C39" s="125"/>
      <c r="D39" s="240"/>
      <c r="E39" s="126"/>
      <c r="F39" s="127"/>
      <c r="G39" s="128"/>
      <c r="H39" s="230"/>
      <c r="I39" s="231"/>
      <c r="J39" s="127"/>
      <c r="K39" s="241"/>
      <c r="L39" s="242"/>
      <c r="M39" s="232"/>
      <c r="N39" s="233"/>
      <c r="O39" s="233"/>
      <c r="P39" s="233"/>
      <c r="Q39" s="233"/>
      <c r="R39" s="234"/>
    </row>
    <row r="40" spans="1:18" ht="19.899999999999999" hidden="1" customHeight="1">
      <c r="A40" s="114"/>
      <c r="B40" s="115"/>
      <c r="C40" s="131"/>
      <c r="D40" s="133"/>
      <c r="E40" s="133"/>
      <c r="F40" s="116"/>
      <c r="G40" s="117"/>
      <c r="H40" s="52"/>
      <c r="I40" s="118"/>
      <c r="J40" s="116"/>
      <c r="K40" s="129"/>
      <c r="L40" s="130"/>
      <c r="M40" s="122"/>
      <c r="N40" s="123"/>
      <c r="O40" s="123"/>
      <c r="P40" s="123"/>
      <c r="Q40" s="123"/>
      <c r="R40" s="124"/>
    </row>
    <row r="41" spans="1:18" ht="19.899999999999999" hidden="1" customHeight="1">
      <c r="A41" s="114"/>
      <c r="B41" s="115"/>
      <c r="C41" s="131"/>
      <c r="D41" s="133"/>
      <c r="E41" s="133"/>
      <c r="F41" s="116"/>
      <c r="G41" s="117"/>
      <c r="H41" s="52"/>
      <c r="I41" s="118"/>
      <c r="J41" s="116"/>
      <c r="K41" s="129"/>
      <c r="L41" s="130"/>
      <c r="M41" s="122"/>
      <c r="N41" s="123"/>
      <c r="O41" s="123"/>
      <c r="P41" s="123"/>
      <c r="Q41" s="123"/>
      <c r="R41" s="124"/>
    </row>
    <row r="42" spans="1:18" ht="19.899999999999999" hidden="1" customHeight="1">
      <c r="A42" s="114"/>
      <c r="B42" s="115"/>
      <c r="C42" s="131"/>
      <c r="D42" s="132"/>
      <c r="E42" s="133"/>
      <c r="F42" s="116"/>
      <c r="G42" s="117"/>
      <c r="H42" s="52"/>
      <c r="I42" s="118"/>
      <c r="J42" s="116"/>
      <c r="K42" s="129"/>
      <c r="L42" s="130"/>
      <c r="M42" s="122"/>
      <c r="N42" s="123"/>
      <c r="O42" s="123"/>
      <c r="P42" s="123"/>
      <c r="Q42" s="123"/>
      <c r="R42" s="124"/>
    </row>
    <row r="43" spans="1:18" ht="19.899999999999999" hidden="1" customHeight="1">
      <c r="A43" s="114"/>
      <c r="B43" s="115"/>
      <c r="C43" s="131"/>
      <c r="D43" s="132"/>
      <c r="E43" s="132"/>
      <c r="F43" s="116"/>
      <c r="G43" s="117"/>
      <c r="H43" s="52"/>
      <c r="I43" s="118"/>
      <c r="J43" s="116"/>
      <c r="K43" s="129"/>
      <c r="L43" s="130"/>
      <c r="M43" s="122"/>
      <c r="N43" s="123"/>
      <c r="O43" s="123"/>
      <c r="P43" s="123"/>
      <c r="Q43" s="123"/>
      <c r="R43" s="124"/>
    </row>
    <row r="44" spans="1:18" ht="19.899999999999999" hidden="1" customHeight="1">
      <c r="A44" s="114"/>
      <c r="B44" s="115"/>
      <c r="C44" s="131"/>
      <c r="D44" s="134"/>
      <c r="E44" s="133"/>
      <c r="F44" s="116"/>
      <c r="G44" s="117"/>
      <c r="H44" s="52"/>
      <c r="I44" s="118"/>
      <c r="J44" s="116"/>
      <c r="K44" s="129"/>
      <c r="L44" s="130"/>
      <c r="M44" s="122"/>
      <c r="N44" s="123"/>
      <c r="O44" s="123"/>
      <c r="P44" s="123"/>
      <c r="Q44" s="123"/>
      <c r="R44" s="124"/>
    </row>
    <row r="45" spans="1:18" ht="19.899999999999999" hidden="1" customHeight="1">
      <c r="A45" s="114"/>
      <c r="B45" s="115"/>
      <c r="C45" s="131"/>
      <c r="D45" s="134"/>
      <c r="E45" s="135"/>
      <c r="F45" s="116"/>
      <c r="G45" s="117"/>
      <c r="H45" s="52"/>
      <c r="I45" s="118"/>
      <c r="J45" s="116"/>
      <c r="K45" s="129"/>
      <c r="L45" s="130"/>
      <c r="M45" s="122"/>
      <c r="N45" s="123"/>
      <c r="O45" s="123"/>
      <c r="P45" s="123"/>
      <c r="Q45" s="123"/>
      <c r="R45" s="124"/>
    </row>
    <row r="46" spans="1:18" ht="19.899999999999999" hidden="1" customHeight="1">
      <c r="A46" s="114"/>
      <c r="B46" s="115"/>
      <c r="C46" s="131"/>
      <c r="D46" s="133"/>
      <c r="E46" s="133"/>
      <c r="F46" s="116"/>
      <c r="G46" s="117"/>
      <c r="H46" s="52"/>
      <c r="I46" s="118"/>
      <c r="J46" s="116"/>
      <c r="K46" s="129"/>
      <c r="L46" s="130"/>
      <c r="M46" s="122"/>
      <c r="N46" s="123"/>
      <c r="O46" s="123"/>
      <c r="P46" s="123"/>
      <c r="Q46" s="123"/>
      <c r="R46" s="124"/>
    </row>
    <row r="47" spans="1:18" ht="19.899999999999999" hidden="1" customHeight="1">
      <c r="A47" s="114"/>
      <c r="B47" s="115"/>
      <c r="C47" s="131"/>
      <c r="D47" s="132"/>
      <c r="E47" s="133"/>
      <c r="F47" s="116"/>
      <c r="G47" s="117"/>
      <c r="H47" s="52"/>
      <c r="I47" s="118"/>
      <c r="J47" s="116"/>
      <c r="K47" s="129"/>
      <c r="L47" s="130"/>
      <c r="M47" s="122"/>
      <c r="N47" s="123"/>
      <c r="O47" s="123"/>
      <c r="P47" s="123"/>
      <c r="Q47" s="123"/>
      <c r="R47" s="124"/>
    </row>
    <row r="48" spans="1:18" ht="19.899999999999999" hidden="1" customHeight="1">
      <c r="A48" s="114"/>
      <c r="B48" s="115"/>
      <c r="C48" s="131"/>
      <c r="D48" s="132"/>
      <c r="E48" s="133"/>
      <c r="F48" s="116"/>
      <c r="G48" s="117"/>
      <c r="H48" s="52"/>
      <c r="I48" s="118"/>
      <c r="J48" s="116"/>
      <c r="K48" s="129"/>
      <c r="L48" s="130"/>
      <c r="M48" s="122"/>
      <c r="N48" s="123"/>
      <c r="O48" s="123"/>
      <c r="P48" s="123"/>
      <c r="Q48" s="123"/>
      <c r="R48" s="124"/>
    </row>
    <row r="49" spans="1:18" ht="19.899999999999999" hidden="1" customHeight="1">
      <c r="A49" s="114"/>
      <c r="B49" s="115"/>
      <c r="C49" s="131"/>
      <c r="D49" s="132"/>
      <c r="E49" s="133"/>
      <c r="F49" s="116"/>
      <c r="G49" s="117"/>
      <c r="H49" s="52"/>
      <c r="I49" s="118"/>
      <c r="J49" s="116"/>
      <c r="K49" s="129"/>
      <c r="L49" s="130"/>
      <c r="M49" s="122"/>
      <c r="N49" s="123"/>
      <c r="O49" s="123"/>
      <c r="P49" s="123"/>
      <c r="Q49" s="123"/>
      <c r="R49" s="124"/>
    </row>
    <row r="50" spans="1:18" ht="19.899999999999999" hidden="1" customHeight="1">
      <c r="A50" s="114"/>
      <c r="B50" s="115"/>
      <c r="C50" s="131"/>
      <c r="D50" s="132"/>
      <c r="E50" s="133"/>
      <c r="F50" s="116"/>
      <c r="G50" s="117"/>
      <c r="H50" s="52"/>
      <c r="I50" s="118"/>
      <c r="J50" s="116"/>
      <c r="K50" s="129"/>
      <c r="L50" s="130"/>
      <c r="M50" s="122"/>
      <c r="N50" s="123"/>
      <c r="O50" s="123"/>
      <c r="P50" s="123"/>
      <c r="Q50" s="123"/>
      <c r="R50" s="124"/>
    </row>
    <row r="51" spans="1:18" ht="19.899999999999999" hidden="1" customHeight="1">
      <c r="A51" s="114"/>
      <c r="B51" s="115"/>
      <c r="C51" s="131"/>
      <c r="D51" s="132"/>
      <c r="E51" s="133"/>
      <c r="F51" s="116"/>
      <c r="G51" s="117"/>
      <c r="H51" s="52"/>
      <c r="I51" s="118"/>
      <c r="J51" s="116"/>
      <c r="K51" s="129"/>
      <c r="L51" s="130"/>
      <c r="M51" s="122"/>
      <c r="N51" s="123"/>
      <c r="O51" s="123"/>
      <c r="P51" s="123"/>
      <c r="Q51" s="123"/>
      <c r="R51" s="124"/>
    </row>
    <row r="52" spans="1:18" ht="19.899999999999999" hidden="1" customHeight="1">
      <c r="A52" s="114"/>
      <c r="B52" s="115"/>
      <c r="C52" s="131"/>
      <c r="D52" s="133"/>
      <c r="E52" s="133"/>
      <c r="F52" s="116"/>
      <c r="G52" s="117"/>
      <c r="H52" s="52"/>
      <c r="I52" s="118"/>
      <c r="J52" s="116"/>
      <c r="K52" s="129"/>
      <c r="L52" s="130"/>
      <c r="M52" s="122"/>
      <c r="N52" s="123"/>
      <c r="O52" s="123"/>
      <c r="P52" s="123"/>
      <c r="Q52" s="123"/>
      <c r="R52" s="124"/>
    </row>
    <row r="53" spans="1:18" ht="19.899999999999999" hidden="1" customHeight="1">
      <c r="A53" s="114"/>
      <c r="B53" s="115"/>
      <c r="C53" s="131"/>
      <c r="D53" s="133"/>
      <c r="E53" s="132"/>
      <c r="F53" s="116"/>
      <c r="G53" s="117"/>
      <c r="H53" s="52"/>
      <c r="I53" s="118"/>
      <c r="J53" s="116"/>
      <c r="K53" s="129"/>
      <c r="L53" s="130"/>
      <c r="M53" s="122"/>
      <c r="N53" s="123"/>
      <c r="O53" s="123"/>
      <c r="P53" s="123"/>
      <c r="Q53" s="123"/>
      <c r="R53" s="124"/>
    </row>
    <row r="54" spans="1:18" ht="19.899999999999999" hidden="1" customHeight="1">
      <c r="A54" s="114"/>
      <c r="B54" s="115"/>
      <c r="C54" s="131"/>
      <c r="D54" s="133"/>
      <c r="E54" s="133"/>
      <c r="F54" s="116"/>
      <c r="G54" s="117"/>
      <c r="H54" s="52"/>
      <c r="I54" s="118"/>
      <c r="J54" s="116"/>
      <c r="K54" s="129"/>
      <c r="L54" s="130"/>
      <c r="M54" s="122"/>
      <c r="N54" s="123"/>
      <c r="O54" s="123"/>
      <c r="P54" s="123"/>
      <c r="Q54" s="123"/>
      <c r="R54" s="124"/>
    </row>
    <row r="55" spans="1:18" ht="19.899999999999999" hidden="1" customHeight="1">
      <c r="A55" s="114"/>
      <c r="B55" s="115"/>
      <c r="C55" s="131"/>
      <c r="D55" s="134"/>
      <c r="E55" s="133"/>
      <c r="F55" s="116"/>
      <c r="G55" s="117"/>
      <c r="H55" s="52"/>
      <c r="I55" s="118"/>
      <c r="J55" s="116"/>
      <c r="K55" s="129"/>
      <c r="L55" s="130"/>
      <c r="M55" s="122"/>
      <c r="N55" s="123"/>
      <c r="O55" s="123"/>
      <c r="P55" s="123"/>
      <c r="Q55" s="123"/>
      <c r="R55" s="124"/>
    </row>
    <row r="56" spans="1:18" ht="19.899999999999999" hidden="1" customHeight="1">
      <c r="A56" s="114"/>
      <c r="B56" s="115"/>
      <c r="C56" s="131"/>
      <c r="D56" s="134"/>
      <c r="E56" s="133"/>
      <c r="F56" s="116"/>
      <c r="G56" s="117"/>
      <c r="H56" s="52"/>
      <c r="I56" s="118"/>
      <c r="J56" s="116"/>
      <c r="K56" s="129"/>
      <c r="L56" s="130"/>
      <c r="M56" s="122"/>
      <c r="N56" s="123"/>
      <c r="O56" s="123"/>
      <c r="P56" s="123"/>
      <c r="Q56" s="123"/>
      <c r="R56" s="124"/>
    </row>
    <row r="57" spans="1:18" ht="19.899999999999999" hidden="1" customHeight="1">
      <c r="A57" s="114"/>
      <c r="B57" s="115"/>
      <c r="C57" s="131"/>
      <c r="D57" s="133"/>
      <c r="E57" s="133"/>
      <c r="F57" s="116"/>
      <c r="G57" s="117"/>
      <c r="H57" s="52"/>
      <c r="I57" s="118"/>
      <c r="J57" s="116"/>
      <c r="K57" s="129"/>
      <c r="L57" s="130"/>
      <c r="M57" s="122"/>
      <c r="N57" s="123"/>
      <c r="O57" s="123"/>
      <c r="P57" s="123"/>
      <c r="Q57" s="123"/>
      <c r="R57" s="124"/>
    </row>
    <row r="58" spans="1:18" ht="19.899999999999999" hidden="1" customHeight="1">
      <c r="A58" s="114"/>
      <c r="B58" s="115"/>
      <c r="C58" s="131"/>
      <c r="D58" s="133"/>
      <c r="E58" s="133"/>
      <c r="F58" s="116"/>
      <c r="G58" s="117"/>
      <c r="H58" s="52"/>
      <c r="I58" s="118"/>
      <c r="J58" s="116"/>
      <c r="K58" s="129"/>
      <c r="L58" s="130"/>
      <c r="M58" s="122"/>
      <c r="N58" s="123"/>
      <c r="O58" s="123"/>
      <c r="P58" s="123"/>
      <c r="Q58" s="123"/>
      <c r="R58" s="124"/>
    </row>
    <row r="59" spans="1:18" ht="19.899999999999999" hidden="1" customHeight="1">
      <c r="A59" s="114"/>
      <c r="B59" s="115"/>
      <c r="C59" s="131"/>
      <c r="D59" s="133"/>
      <c r="E59" s="133"/>
      <c r="F59" s="116"/>
      <c r="G59" s="117"/>
      <c r="H59" s="52"/>
      <c r="I59" s="118"/>
      <c r="J59" s="116"/>
      <c r="K59" s="129"/>
      <c r="L59" s="130"/>
      <c r="M59" s="122"/>
      <c r="N59" s="123"/>
      <c r="O59" s="123"/>
      <c r="P59" s="123"/>
      <c r="Q59" s="123"/>
      <c r="R59" s="124"/>
    </row>
    <row r="60" spans="1:18" ht="19.899999999999999" hidden="1" customHeight="1">
      <c r="A60" s="114"/>
      <c r="B60" s="115"/>
      <c r="C60" s="131"/>
      <c r="D60" s="133"/>
      <c r="E60" s="132"/>
      <c r="F60" s="116"/>
      <c r="G60" s="117"/>
      <c r="H60" s="52"/>
      <c r="I60" s="118"/>
      <c r="J60" s="116"/>
      <c r="K60" s="129"/>
      <c r="L60" s="130"/>
      <c r="M60" s="122"/>
      <c r="N60" s="123"/>
      <c r="O60" s="123"/>
      <c r="P60" s="123"/>
      <c r="Q60" s="123"/>
      <c r="R60" s="124"/>
    </row>
    <row r="61" spans="1:18" ht="19.899999999999999" hidden="1" customHeight="1">
      <c r="A61" s="114"/>
      <c r="B61" s="115"/>
      <c r="C61" s="131"/>
      <c r="D61" s="133"/>
      <c r="E61" s="133"/>
      <c r="F61" s="116"/>
      <c r="G61" s="117"/>
      <c r="H61" s="52"/>
      <c r="I61" s="118"/>
      <c r="J61" s="116"/>
      <c r="K61" s="129"/>
      <c r="L61" s="130"/>
      <c r="M61" s="122"/>
      <c r="N61" s="123"/>
      <c r="O61" s="123"/>
      <c r="P61" s="123"/>
      <c r="Q61" s="123"/>
      <c r="R61" s="124"/>
    </row>
    <row r="62" spans="1:18" ht="19.899999999999999" hidden="1" customHeight="1">
      <c r="A62" s="114"/>
      <c r="B62" s="115"/>
      <c r="C62" s="131"/>
      <c r="D62" s="133"/>
      <c r="E62" s="133"/>
      <c r="F62" s="116"/>
      <c r="G62" s="117"/>
      <c r="H62" s="52"/>
      <c r="I62" s="118"/>
      <c r="J62" s="116"/>
      <c r="K62" s="129"/>
      <c r="L62" s="130"/>
      <c r="M62" s="122"/>
      <c r="N62" s="123"/>
      <c r="O62" s="123"/>
      <c r="P62" s="123"/>
      <c r="Q62" s="123"/>
      <c r="R62" s="124"/>
    </row>
    <row r="63" spans="1:18" ht="19.899999999999999" hidden="1" customHeight="1">
      <c r="A63" s="114"/>
      <c r="B63" s="115"/>
      <c r="C63" s="131"/>
      <c r="D63" s="134"/>
      <c r="E63" s="134"/>
      <c r="F63" s="116"/>
      <c r="G63" s="117"/>
      <c r="H63" s="52"/>
      <c r="I63" s="118"/>
      <c r="J63" s="116"/>
      <c r="K63" s="129"/>
      <c r="L63" s="130"/>
      <c r="M63" s="122"/>
      <c r="N63" s="123"/>
      <c r="O63" s="123"/>
      <c r="P63" s="123"/>
      <c r="Q63" s="123"/>
      <c r="R63" s="124"/>
    </row>
    <row r="64" spans="1:18" ht="19.899999999999999" hidden="1" customHeight="1">
      <c r="A64" s="114"/>
      <c r="B64" s="115"/>
      <c r="C64" s="131"/>
      <c r="D64" s="134"/>
      <c r="E64" s="132"/>
      <c r="F64" s="116"/>
      <c r="G64" s="117"/>
      <c r="H64" s="52"/>
      <c r="I64" s="118"/>
      <c r="J64" s="116"/>
      <c r="K64" s="129"/>
      <c r="L64" s="130"/>
      <c r="M64" s="122"/>
      <c r="N64" s="123"/>
      <c r="O64" s="123"/>
      <c r="P64" s="123"/>
      <c r="Q64" s="123"/>
      <c r="R64" s="124"/>
    </row>
    <row r="65" spans="1:18" ht="19.899999999999999" hidden="1" customHeight="1">
      <c r="A65" s="114"/>
      <c r="B65" s="115"/>
      <c r="C65" s="131"/>
      <c r="D65" s="134"/>
      <c r="E65" s="132"/>
      <c r="F65" s="116"/>
      <c r="G65" s="117"/>
      <c r="H65" s="52"/>
      <c r="I65" s="118"/>
      <c r="J65" s="116"/>
      <c r="K65" s="129"/>
      <c r="L65" s="130"/>
      <c r="M65" s="122"/>
      <c r="N65" s="123"/>
      <c r="O65" s="123"/>
      <c r="P65" s="123"/>
      <c r="Q65" s="123"/>
      <c r="R65" s="124"/>
    </row>
    <row r="66" spans="1:18" ht="19.899999999999999" hidden="1" customHeight="1">
      <c r="A66" s="114"/>
      <c r="B66" s="115"/>
      <c r="C66" s="131"/>
      <c r="D66" s="132"/>
      <c r="E66" s="132"/>
      <c r="F66" s="116"/>
      <c r="G66" s="117"/>
      <c r="H66" s="52"/>
      <c r="I66" s="118"/>
      <c r="J66" s="116"/>
      <c r="K66" s="129"/>
      <c r="L66" s="130"/>
      <c r="M66" s="122"/>
      <c r="N66" s="123"/>
      <c r="O66" s="123"/>
      <c r="P66" s="123"/>
      <c r="Q66" s="123"/>
      <c r="R66" s="124"/>
    </row>
    <row r="67" spans="1:18" ht="19.899999999999999" hidden="1" customHeight="1">
      <c r="A67" s="114"/>
      <c r="B67" s="115"/>
      <c r="C67" s="131"/>
      <c r="D67" s="132"/>
      <c r="E67" s="132"/>
      <c r="F67" s="116"/>
      <c r="G67" s="117"/>
      <c r="H67" s="52"/>
      <c r="I67" s="118"/>
      <c r="J67" s="116"/>
      <c r="K67" s="129"/>
      <c r="L67" s="130"/>
      <c r="M67" s="122"/>
      <c r="N67" s="123"/>
      <c r="O67" s="123"/>
      <c r="P67" s="123"/>
      <c r="Q67" s="123"/>
      <c r="R67" s="124"/>
    </row>
    <row r="68" spans="1:18" ht="19.899999999999999" hidden="1" customHeight="1">
      <c r="A68" s="114"/>
      <c r="B68" s="115"/>
      <c r="C68" s="131"/>
      <c r="D68" s="132"/>
      <c r="E68" s="132"/>
      <c r="F68" s="116"/>
      <c r="G68" s="117"/>
      <c r="H68" s="52"/>
      <c r="I68" s="118"/>
      <c r="J68" s="116"/>
      <c r="K68" s="129"/>
      <c r="L68" s="130"/>
      <c r="M68" s="122"/>
      <c r="N68" s="123"/>
      <c r="O68" s="123"/>
      <c r="P68" s="123"/>
      <c r="Q68" s="123"/>
      <c r="R68" s="124"/>
    </row>
    <row r="69" spans="1:18" ht="19.899999999999999" hidden="1" customHeight="1">
      <c r="A69" s="114"/>
      <c r="B69" s="115"/>
      <c r="C69" s="131"/>
      <c r="D69" s="132"/>
      <c r="E69" s="132"/>
      <c r="F69" s="116"/>
      <c r="G69" s="117"/>
      <c r="H69" s="52"/>
      <c r="I69" s="118"/>
      <c r="J69" s="116"/>
      <c r="K69" s="129"/>
      <c r="L69" s="130"/>
      <c r="M69" s="122"/>
      <c r="N69" s="123"/>
      <c r="O69" s="123"/>
      <c r="P69" s="123"/>
      <c r="Q69" s="123"/>
      <c r="R69" s="124"/>
    </row>
    <row r="70" spans="1:18" ht="19.899999999999999" hidden="1" customHeight="1">
      <c r="A70" s="114"/>
      <c r="B70" s="115"/>
      <c r="C70" s="131"/>
      <c r="D70" s="132"/>
      <c r="E70" s="132"/>
      <c r="F70" s="116"/>
      <c r="G70" s="117"/>
      <c r="H70" s="52"/>
      <c r="I70" s="118"/>
      <c r="J70" s="116"/>
      <c r="K70" s="129"/>
      <c r="L70" s="130"/>
      <c r="M70" s="122"/>
      <c r="N70" s="123"/>
      <c r="O70" s="123"/>
      <c r="P70" s="123"/>
      <c r="Q70" s="123"/>
      <c r="R70" s="124"/>
    </row>
    <row r="71" spans="1:18" ht="19.899999999999999" hidden="1" customHeight="1">
      <c r="A71" s="114"/>
      <c r="B71" s="115"/>
      <c r="C71" s="131"/>
      <c r="D71" s="132"/>
      <c r="E71" s="132"/>
      <c r="F71" s="116"/>
      <c r="G71" s="117"/>
      <c r="H71" s="52"/>
      <c r="I71" s="118"/>
      <c r="J71" s="116"/>
      <c r="K71" s="129"/>
      <c r="L71" s="130"/>
      <c r="M71" s="122"/>
      <c r="N71" s="123"/>
      <c r="O71" s="123"/>
      <c r="P71" s="123"/>
      <c r="Q71" s="123"/>
      <c r="R71" s="124"/>
    </row>
    <row r="72" spans="1:18" ht="19.899999999999999" hidden="1" customHeight="1">
      <c r="A72" s="114"/>
      <c r="B72" s="115"/>
      <c r="C72" s="131"/>
      <c r="D72" s="132"/>
      <c r="E72" s="132"/>
      <c r="F72" s="116"/>
      <c r="G72" s="117"/>
      <c r="H72" s="52"/>
      <c r="I72" s="118"/>
      <c r="J72" s="116"/>
      <c r="K72" s="129"/>
      <c r="L72" s="130"/>
      <c r="M72" s="122"/>
      <c r="N72" s="123"/>
      <c r="O72" s="123"/>
      <c r="P72" s="123"/>
      <c r="Q72" s="123"/>
      <c r="R72" s="124"/>
    </row>
    <row r="73" spans="1:18" ht="19.899999999999999" hidden="1" customHeight="1" thickBot="1">
      <c r="A73" s="136"/>
      <c r="B73" s="137"/>
      <c r="C73" s="138"/>
      <c r="D73" s="139"/>
      <c r="E73" s="139"/>
      <c r="F73" s="140"/>
      <c r="G73" s="141"/>
      <c r="H73" s="142"/>
      <c r="I73" s="143"/>
      <c r="J73" s="140"/>
      <c r="K73" s="144"/>
      <c r="L73" s="145"/>
      <c r="M73" s="146"/>
      <c r="N73" s="147"/>
      <c r="O73" s="147"/>
      <c r="P73" s="147"/>
      <c r="Q73" s="147"/>
      <c r="R73" s="148"/>
    </row>
    <row r="74" spans="1:18" hidden="1">
      <c r="B74" s="150"/>
      <c r="C74" s="150"/>
      <c r="D74" s="150"/>
      <c r="E74" s="150"/>
    </row>
    <row r="75" spans="1:18" hidden="1">
      <c r="B75" s="150"/>
      <c r="C75" s="150"/>
      <c r="D75" s="150"/>
      <c r="E75" s="150"/>
    </row>
    <row r="76" spans="1:18" hidden="1">
      <c r="B76" s="150"/>
      <c r="C76" s="150"/>
      <c r="D76" s="150"/>
      <c r="E76" s="150"/>
    </row>
    <row r="77" spans="1:18" hidden="1">
      <c r="B77" s="150"/>
      <c r="C77" s="150"/>
      <c r="D77" s="150"/>
      <c r="E77" s="150"/>
    </row>
    <row r="78" spans="1:18" hidden="1">
      <c r="B78" s="150"/>
      <c r="C78" s="150"/>
      <c r="D78" s="150"/>
      <c r="E78" s="150"/>
    </row>
    <row r="79" spans="1:18" hidden="1">
      <c r="B79" s="150"/>
      <c r="C79" s="150"/>
      <c r="D79" s="150"/>
      <c r="E79" s="150"/>
    </row>
    <row r="80" spans="1:18"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sheetData>
  <mergeCells count="20">
    <mergeCell ref="I2:I4"/>
    <mergeCell ref="J2:J4"/>
    <mergeCell ref="K2:K3"/>
    <mergeCell ref="L2:L3"/>
    <mergeCell ref="A1:R1"/>
    <mergeCell ref="A2:A4"/>
    <mergeCell ref="B2:B4"/>
    <mergeCell ref="C2:C4"/>
    <mergeCell ref="F2:F4"/>
    <mergeCell ref="M2:R2"/>
    <mergeCell ref="M3:M4"/>
    <mergeCell ref="N3:N4"/>
    <mergeCell ref="O3:O4"/>
    <mergeCell ref="G2:G4"/>
    <mergeCell ref="P3:P4"/>
    <mergeCell ref="Q3:Q4"/>
    <mergeCell ref="R3:R4"/>
    <mergeCell ref="D2:D4"/>
    <mergeCell ref="E2:E4"/>
    <mergeCell ref="H2:H4"/>
  </mergeCells>
  <phoneticPr fontId="22" type="noConversion"/>
  <dataValidations count="3">
    <dataValidation type="list" allowBlank="1" showInputMessage="1" showErrorMessage="1" sqref="G23:G37 H1:H1048576 L23:L28 K29:K36">
      <formula1>$AX$5:$AX$24</formula1>
    </dataValidation>
    <dataValidation type="list" allowBlank="1" showInputMessage="1" showErrorMessage="1" sqref="I1:I1048576">
      <formula1>$AY$5:$AY$32</formula1>
    </dataValidation>
    <dataValidation type="list" allowBlank="1" showInputMessage="1" showErrorMessage="1" sqref="J1:J1048576">
      <formula1>$AZ$5:$AZ$23</formula1>
    </dataValidation>
  </dataValidations>
  <printOptions horizontalCentered="1"/>
  <pageMargins left="0" right="0" top="0.59055118110236227" bottom="0.39370078740157483" header="0.51181102362204722" footer="0"/>
  <pageSetup paperSize="9" scale="59" orientation="landscape" blackAndWhite="1" r:id="rId1"/>
  <headerFooter alignWithMargins="0">
    <oddFooter>&amp;A&amp;RSayfa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I13"/>
  <sheetViews>
    <sheetView workbookViewId="0">
      <selection activeCell="K11" sqref="K11"/>
    </sheetView>
  </sheetViews>
  <sheetFormatPr defaultRowHeight="12.75"/>
  <cols>
    <col min="1" max="1" width="15.140625" customWidth="1"/>
    <col min="2" max="2" width="15.28515625" customWidth="1"/>
    <col min="3" max="3" width="12.5703125" customWidth="1"/>
    <col min="4" max="4" width="13.7109375" customWidth="1"/>
    <col min="5" max="6" width="7" customWidth="1"/>
    <col min="8" max="8" width="13.85546875" customWidth="1"/>
  </cols>
  <sheetData>
    <row r="1" spans="1:9" ht="44.25" customHeight="1">
      <c r="A1" s="269"/>
      <c r="B1" s="269"/>
      <c r="C1" s="269"/>
      <c r="D1" s="269"/>
      <c r="E1" s="269"/>
      <c r="F1" s="269"/>
      <c r="G1" s="270"/>
      <c r="H1" s="271"/>
    </row>
    <row r="2" spans="1:9" ht="62.25" customHeight="1">
      <c r="A2" s="2868" t="s">
        <v>951</v>
      </c>
      <c r="B2" s="2868"/>
      <c r="C2" s="2868"/>
      <c r="D2" s="2868"/>
      <c r="E2" s="2868"/>
      <c r="F2" s="2868"/>
      <c r="G2" s="2868"/>
      <c r="H2" s="2868"/>
      <c r="I2" s="270"/>
    </row>
    <row r="3" spans="1:9" ht="27.75" customHeight="1" thickBot="1">
      <c r="A3" s="2875" t="s">
        <v>2478</v>
      </c>
      <c r="B3" s="2875"/>
      <c r="C3" s="2875"/>
      <c r="D3" s="2875"/>
      <c r="E3" s="2875"/>
      <c r="F3" s="2875"/>
      <c r="G3" s="2875"/>
      <c r="H3" s="2875"/>
      <c r="I3" s="270"/>
    </row>
    <row r="4" spans="1:9" ht="38.25" customHeight="1">
      <c r="A4" s="2869" t="s">
        <v>953</v>
      </c>
      <c r="B4" s="2871" t="s">
        <v>954</v>
      </c>
      <c r="C4" s="2871" t="s">
        <v>955</v>
      </c>
      <c r="D4" s="2871" t="s">
        <v>956</v>
      </c>
      <c r="E4" s="2871" t="s">
        <v>957</v>
      </c>
      <c r="F4" s="2871"/>
      <c r="G4" s="2871"/>
      <c r="H4" s="2873" t="s">
        <v>958</v>
      </c>
      <c r="I4" s="270"/>
    </row>
    <row r="5" spans="1:9" ht="45" customHeight="1">
      <c r="A5" s="2870"/>
      <c r="B5" s="2872"/>
      <c r="C5" s="2872"/>
      <c r="D5" s="2872"/>
      <c r="E5" s="2005" t="s">
        <v>959</v>
      </c>
      <c r="F5" s="2005" t="s">
        <v>960</v>
      </c>
      <c r="G5" s="2005" t="s">
        <v>961</v>
      </c>
      <c r="H5" s="2874"/>
      <c r="I5" s="270"/>
    </row>
    <row r="6" spans="1:9" ht="50.25" customHeight="1" thickBot="1">
      <c r="A6" s="272" t="s">
        <v>181</v>
      </c>
      <c r="B6" s="273">
        <v>433</v>
      </c>
      <c r="C6" s="273">
        <v>433</v>
      </c>
      <c r="D6" s="273" t="s">
        <v>962</v>
      </c>
      <c r="E6" s="273"/>
      <c r="F6" s="273"/>
      <c r="G6" s="273"/>
      <c r="H6" s="274">
        <v>100</v>
      </c>
    </row>
    <row r="7" spans="1:9" ht="50.45" customHeight="1">
      <c r="A7" s="2866" t="s">
        <v>2479</v>
      </c>
      <c r="B7" s="2867"/>
      <c r="C7" s="2867"/>
      <c r="D7" s="2867"/>
      <c r="E7" s="2867"/>
      <c r="F7" s="2867"/>
      <c r="G7" s="2867"/>
      <c r="H7" s="2867"/>
    </row>
    <row r="8" spans="1:9" ht="15.75">
      <c r="A8" s="271"/>
      <c r="B8" s="271"/>
      <c r="C8" s="271"/>
      <c r="D8" s="271"/>
      <c r="E8" s="271"/>
      <c r="F8" s="271"/>
      <c r="G8" s="275"/>
      <c r="H8" s="275"/>
    </row>
    <row r="9" spans="1:9" ht="25.5" customHeight="1">
      <c r="A9" s="2864" t="s">
        <v>2480</v>
      </c>
      <c r="B9" s="2865"/>
      <c r="C9" s="2865"/>
      <c r="D9" s="2865"/>
      <c r="E9" s="2865"/>
      <c r="F9" s="2865"/>
      <c r="G9" s="2865"/>
      <c r="H9" s="2865"/>
    </row>
    <row r="10" spans="1:9" ht="25.5" customHeight="1">
      <c r="A10" s="2864" t="s">
        <v>2481</v>
      </c>
      <c r="B10" s="2865"/>
      <c r="C10" s="2865"/>
      <c r="D10" s="2865"/>
      <c r="E10" s="2865"/>
      <c r="F10" s="2865"/>
      <c r="G10" s="2865"/>
      <c r="H10" s="2865"/>
    </row>
    <row r="11" spans="1:9" ht="57" customHeight="1">
      <c r="A11" s="2864" t="s">
        <v>2482</v>
      </c>
      <c r="B11" s="2865"/>
      <c r="C11" s="2865"/>
      <c r="D11" s="2865"/>
      <c r="E11" s="2865"/>
      <c r="F11" s="2865"/>
      <c r="G11" s="2865"/>
      <c r="H11" s="2865"/>
    </row>
    <row r="12" spans="1:9" ht="35.25" customHeight="1">
      <c r="A12" s="2864" t="s">
        <v>2483</v>
      </c>
      <c r="B12" s="2865"/>
      <c r="C12" s="2865"/>
      <c r="D12" s="2865"/>
      <c r="E12" s="2865"/>
      <c r="F12" s="2865"/>
      <c r="G12" s="2865"/>
      <c r="H12" s="2865"/>
    </row>
    <row r="13" spans="1:9" ht="51.75" customHeight="1">
      <c r="A13" s="2864" t="s">
        <v>2484</v>
      </c>
      <c r="B13" s="2865"/>
      <c r="C13" s="2865"/>
      <c r="D13" s="2865"/>
      <c r="E13" s="2865"/>
      <c r="F13" s="2865"/>
      <c r="G13" s="2865"/>
      <c r="H13" s="2865"/>
    </row>
  </sheetData>
  <mergeCells count="14">
    <mergeCell ref="A2:H2"/>
    <mergeCell ref="A4:A5"/>
    <mergeCell ref="B4:B5"/>
    <mergeCell ref="C4:C5"/>
    <mergeCell ref="D4:D5"/>
    <mergeCell ref="E4:G4"/>
    <mergeCell ref="H4:H5"/>
    <mergeCell ref="A3:H3"/>
    <mergeCell ref="A12:H12"/>
    <mergeCell ref="A13:H13"/>
    <mergeCell ref="A7:H7"/>
    <mergeCell ref="A9:H9"/>
    <mergeCell ref="A10:H10"/>
    <mergeCell ref="A11:H11"/>
  </mergeCells>
  <phoneticPr fontId="47" type="noConversion"/>
  <printOptions horizontalCentered="1"/>
  <pageMargins left="0.74803149606299213" right="0"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298"/>
  <sheetViews>
    <sheetView zoomScale="60" zoomScaleNormal="60" workbookViewId="0">
      <pane ySplit="4" topLeftCell="A98" activePane="bottomLeft" state="frozen"/>
      <selection activeCell="J12" sqref="J12"/>
      <selection pane="bottomLeft" activeCell="I126" sqref="I126"/>
    </sheetView>
  </sheetViews>
  <sheetFormatPr defaultRowHeight="0" customHeight="1" zeroHeight="1"/>
  <cols>
    <col min="1" max="1" width="4.140625" style="569" customWidth="1"/>
    <col min="2" max="2" width="14" style="18" customWidth="1"/>
    <col min="3" max="3" width="14.42578125" style="569" customWidth="1"/>
    <col min="4" max="4" width="18.42578125" style="570" customWidth="1"/>
    <col min="5" max="5" width="29.7109375" style="571" customWidth="1"/>
    <col min="6" max="6" width="8.42578125" style="569" customWidth="1"/>
    <col min="7" max="7" width="20.28515625" style="569" customWidth="1"/>
    <col min="8" max="8" width="22.140625" style="569" customWidth="1"/>
    <col min="9" max="10" width="15" style="574" customWidth="1"/>
    <col min="11" max="11" width="15" style="572" customWidth="1"/>
    <col min="12" max="12" width="15" style="573" customWidth="1"/>
    <col min="13" max="13" width="5.7109375" style="569" customWidth="1"/>
    <col min="14" max="14" width="5.5703125" style="569" customWidth="1"/>
    <col min="15" max="15" width="6" style="18" customWidth="1"/>
    <col min="16" max="16" width="6.28515625" style="18" customWidth="1"/>
    <col min="17" max="17" width="5.7109375" style="18" customWidth="1"/>
    <col min="18" max="18" width="5.5703125" style="18" customWidth="1"/>
    <col min="19" max="19" width="6" style="18" customWidth="1"/>
    <col min="20" max="20" width="22.140625" style="18" customWidth="1"/>
  </cols>
  <sheetData>
    <row r="1" spans="1:20" ht="18">
      <c r="A1" s="2177" t="s">
        <v>672</v>
      </c>
      <c r="B1" s="2177"/>
      <c r="C1" s="2177"/>
      <c r="D1" s="2177"/>
      <c r="E1" s="2177"/>
      <c r="F1" s="2177"/>
      <c r="G1" s="2177"/>
      <c r="H1" s="2177"/>
      <c r="I1" s="2177"/>
      <c r="J1" s="2177"/>
      <c r="K1" s="2177"/>
      <c r="L1" s="2177"/>
      <c r="M1" s="2177"/>
      <c r="N1" s="2177"/>
      <c r="O1" s="2177"/>
      <c r="P1" s="2177"/>
      <c r="Q1" s="2177"/>
      <c r="R1" s="2177"/>
      <c r="S1" s="2177"/>
      <c r="T1" s="2177"/>
    </row>
    <row r="2" spans="1:20" ht="18.75" thickBot="1">
      <c r="A2" s="403"/>
      <c r="B2" s="451"/>
      <c r="C2" s="403"/>
      <c r="D2" s="452"/>
      <c r="E2" s="2256" t="s">
        <v>138</v>
      </c>
      <c r="F2" s="2256"/>
      <c r="G2" s="2256"/>
      <c r="H2" s="2256"/>
      <c r="I2" s="2256"/>
      <c r="J2" s="2256"/>
      <c r="K2" s="2256"/>
      <c r="L2" s="2256"/>
      <c r="M2" s="2256"/>
      <c r="N2" s="2256"/>
      <c r="O2" s="1844"/>
      <c r="P2" s="1844"/>
      <c r="Q2" s="1844"/>
      <c r="R2" s="1844"/>
      <c r="S2" s="1844"/>
      <c r="T2" s="453"/>
    </row>
    <row r="3" spans="1:20" ht="25.5">
      <c r="A3" s="2181" t="s">
        <v>139</v>
      </c>
      <c r="B3" s="2183" t="s">
        <v>140</v>
      </c>
      <c r="C3" s="2183" t="s">
        <v>141</v>
      </c>
      <c r="D3" s="2187" t="s">
        <v>673</v>
      </c>
      <c r="E3" s="2187"/>
      <c r="F3" s="2183" t="s">
        <v>44</v>
      </c>
      <c r="G3" s="2187" t="s">
        <v>674</v>
      </c>
      <c r="H3" s="2187" t="s">
        <v>675</v>
      </c>
      <c r="I3" s="419" t="s">
        <v>147</v>
      </c>
      <c r="J3" s="419" t="s">
        <v>148</v>
      </c>
      <c r="K3" s="419" t="s">
        <v>149</v>
      </c>
      <c r="L3" s="419" t="s">
        <v>150</v>
      </c>
      <c r="M3" s="2260" t="s">
        <v>161</v>
      </c>
      <c r="N3" s="2260"/>
      <c r="O3" s="2198" t="s">
        <v>2</v>
      </c>
      <c r="P3" s="2198"/>
      <c r="Q3" s="2198"/>
      <c r="R3" s="2198"/>
      <c r="S3" s="2198"/>
      <c r="T3" s="2199"/>
    </row>
    <row r="4" spans="1:20" ht="38.25">
      <c r="A4" s="2257"/>
      <c r="B4" s="2258"/>
      <c r="C4" s="2258"/>
      <c r="D4" s="462" t="s">
        <v>162</v>
      </c>
      <c r="E4" s="1864" t="s">
        <v>676</v>
      </c>
      <c r="F4" s="2258"/>
      <c r="G4" s="2259"/>
      <c r="H4" s="2259"/>
      <c r="I4" s="454" t="s">
        <v>164</v>
      </c>
      <c r="J4" s="626" t="s">
        <v>165</v>
      </c>
      <c r="K4" s="454" t="s">
        <v>165</v>
      </c>
      <c r="L4" s="454" t="s">
        <v>166</v>
      </c>
      <c r="M4" s="463" t="s">
        <v>172</v>
      </c>
      <c r="N4" s="464" t="s">
        <v>173</v>
      </c>
      <c r="O4" s="465" t="s">
        <v>174</v>
      </c>
      <c r="P4" s="466" t="s">
        <v>175</v>
      </c>
      <c r="Q4" s="466" t="s">
        <v>176</v>
      </c>
      <c r="R4" s="466" t="s">
        <v>177</v>
      </c>
      <c r="S4" s="466" t="s">
        <v>178</v>
      </c>
      <c r="T4" s="467" t="s">
        <v>179</v>
      </c>
    </row>
    <row r="5" spans="1:20" ht="12.75" customHeight="1" thickBot="1">
      <c r="A5" s="455"/>
      <c r="B5" s="456"/>
      <c r="C5" s="457"/>
      <c r="D5" s="458"/>
      <c r="E5" s="459"/>
      <c r="F5" s="457"/>
      <c r="G5" s="457"/>
      <c r="H5" s="457"/>
      <c r="I5" s="460"/>
      <c r="J5" s="460"/>
      <c r="K5" s="460"/>
      <c r="L5" s="460"/>
      <c r="M5" s="457"/>
      <c r="N5" s="457"/>
      <c r="O5" s="456"/>
      <c r="P5" s="456"/>
      <c r="Q5" s="456"/>
      <c r="R5" s="456"/>
      <c r="S5" s="456"/>
      <c r="T5" s="461"/>
    </row>
    <row r="6" spans="1:20" s="26" customFormat="1" ht="27.95" customHeight="1">
      <c r="A6" s="2264" t="s">
        <v>180</v>
      </c>
      <c r="B6" s="2265" t="s">
        <v>181</v>
      </c>
      <c r="C6" s="2265" t="s">
        <v>199</v>
      </c>
      <c r="D6" s="2267" t="s">
        <v>454</v>
      </c>
      <c r="E6" s="1730" t="s">
        <v>677</v>
      </c>
      <c r="F6" s="1731">
        <v>62</v>
      </c>
      <c r="G6" s="2268" t="s">
        <v>192</v>
      </c>
      <c r="H6" s="1721" t="s">
        <v>678</v>
      </c>
      <c r="I6" s="2269">
        <v>50000</v>
      </c>
      <c r="J6" s="2269">
        <v>50000</v>
      </c>
      <c r="K6" s="2270"/>
      <c r="L6" s="2248">
        <f>I6-K6</f>
        <v>50000</v>
      </c>
      <c r="M6" s="2250">
        <v>100</v>
      </c>
      <c r="N6" s="2250"/>
      <c r="O6" s="2252">
        <v>1</v>
      </c>
      <c r="P6" s="2254"/>
      <c r="Q6" s="2242"/>
      <c r="R6" s="2242"/>
      <c r="S6" s="2242"/>
      <c r="T6" s="2244" t="s">
        <v>679</v>
      </c>
    </row>
    <row r="7" spans="1:20" s="26" customFormat="1" ht="27.95" customHeight="1">
      <c r="A7" s="2209"/>
      <c r="B7" s="2266"/>
      <c r="C7" s="2266"/>
      <c r="D7" s="2239"/>
      <c r="E7" s="1679" t="s">
        <v>680</v>
      </c>
      <c r="F7" s="1647">
        <v>11</v>
      </c>
      <c r="G7" s="2220"/>
      <c r="H7" s="1878" t="s">
        <v>678</v>
      </c>
      <c r="I7" s="2214"/>
      <c r="J7" s="2214"/>
      <c r="K7" s="2271"/>
      <c r="L7" s="2249"/>
      <c r="M7" s="2251"/>
      <c r="N7" s="2251"/>
      <c r="O7" s="2253"/>
      <c r="P7" s="2255"/>
      <c r="Q7" s="2243"/>
      <c r="R7" s="2243"/>
      <c r="S7" s="2243"/>
      <c r="T7" s="2245"/>
    </row>
    <row r="8" spans="1:20" s="26" customFormat="1" ht="27.95" customHeight="1">
      <c r="A8" s="2209"/>
      <c r="B8" s="2266"/>
      <c r="C8" s="2266"/>
      <c r="D8" s="2239"/>
      <c r="E8" s="1679" t="s">
        <v>681</v>
      </c>
      <c r="F8" s="1647">
        <v>14</v>
      </c>
      <c r="G8" s="2220"/>
      <c r="H8" s="1878" t="s">
        <v>678</v>
      </c>
      <c r="I8" s="2214"/>
      <c r="J8" s="2214"/>
      <c r="K8" s="2271"/>
      <c r="L8" s="2249"/>
      <c r="M8" s="2251"/>
      <c r="N8" s="2251"/>
      <c r="O8" s="2253"/>
      <c r="P8" s="2255"/>
      <c r="Q8" s="2243"/>
      <c r="R8" s="2243"/>
      <c r="S8" s="2243"/>
      <c r="T8" s="2245"/>
    </row>
    <row r="9" spans="1:20" s="26" customFormat="1" ht="27.95" customHeight="1">
      <c r="A9" s="2209"/>
      <c r="B9" s="2266"/>
      <c r="C9" s="2266"/>
      <c r="D9" s="2239"/>
      <c r="E9" s="1679" t="s">
        <v>682</v>
      </c>
      <c r="F9" s="1647">
        <v>39</v>
      </c>
      <c r="G9" s="2220"/>
      <c r="H9" s="1878" t="s">
        <v>678</v>
      </c>
      <c r="I9" s="2214"/>
      <c r="J9" s="2214"/>
      <c r="K9" s="2271"/>
      <c r="L9" s="2249"/>
      <c r="M9" s="2251"/>
      <c r="N9" s="2251"/>
      <c r="O9" s="2253"/>
      <c r="P9" s="2255"/>
      <c r="Q9" s="2243"/>
      <c r="R9" s="2243"/>
      <c r="S9" s="2243"/>
      <c r="T9" s="2245"/>
    </row>
    <row r="10" spans="1:20" s="26" customFormat="1" ht="27.95" customHeight="1">
      <c r="A10" s="2209"/>
      <c r="B10" s="2266"/>
      <c r="C10" s="2266"/>
      <c r="D10" s="2239"/>
      <c r="E10" s="1859" t="s">
        <v>683</v>
      </c>
      <c r="F10" s="1950">
        <v>11</v>
      </c>
      <c r="G10" s="2220"/>
      <c r="H10" s="1878" t="s">
        <v>678</v>
      </c>
      <c r="I10" s="2214"/>
      <c r="J10" s="2214"/>
      <c r="K10" s="2271"/>
      <c r="L10" s="2249"/>
      <c r="M10" s="2251"/>
      <c r="N10" s="2251"/>
      <c r="O10" s="2253"/>
      <c r="P10" s="2255"/>
      <c r="Q10" s="2243"/>
      <c r="R10" s="2243"/>
      <c r="S10" s="2243"/>
      <c r="T10" s="2245"/>
    </row>
    <row r="11" spans="1:20" s="26" customFormat="1" ht="27.95" customHeight="1">
      <c r="A11" s="1856" t="s">
        <v>180</v>
      </c>
      <c r="B11" s="1857" t="s">
        <v>181</v>
      </c>
      <c r="C11" s="1857" t="s">
        <v>199</v>
      </c>
      <c r="D11" s="1877" t="s">
        <v>684</v>
      </c>
      <c r="E11" s="1877" t="s">
        <v>685</v>
      </c>
      <c r="F11" s="1950">
        <v>12</v>
      </c>
      <c r="G11" s="1861" t="s">
        <v>192</v>
      </c>
      <c r="H11" s="1878" t="s">
        <v>678</v>
      </c>
      <c r="I11" s="1863">
        <v>10000</v>
      </c>
      <c r="J11" s="1863">
        <v>10000</v>
      </c>
      <c r="K11" s="1944">
        <v>10000</v>
      </c>
      <c r="L11" s="1866">
        <f>I11-K11</f>
        <v>0</v>
      </c>
      <c r="M11" s="1868">
        <v>100</v>
      </c>
      <c r="N11" s="1868">
        <v>100</v>
      </c>
      <c r="O11" s="1872">
        <v>1</v>
      </c>
      <c r="P11" s="1872"/>
      <c r="Q11" s="1871"/>
      <c r="R11" s="1871"/>
      <c r="S11" s="1872"/>
      <c r="T11" s="1874" t="s">
        <v>679</v>
      </c>
    </row>
    <row r="12" spans="1:20" s="26" customFormat="1" ht="27.95" customHeight="1">
      <c r="A12" s="1875" t="s">
        <v>180</v>
      </c>
      <c r="B12" s="1876" t="s">
        <v>181</v>
      </c>
      <c r="C12" s="1876" t="s">
        <v>210</v>
      </c>
      <c r="D12" s="1877" t="s">
        <v>686</v>
      </c>
      <c r="E12" s="1653" t="s">
        <v>686</v>
      </c>
      <c r="F12" s="1262">
        <v>56</v>
      </c>
      <c r="G12" s="1878" t="s">
        <v>192</v>
      </c>
      <c r="H12" s="1878" t="s">
        <v>678</v>
      </c>
      <c r="I12" s="1863">
        <v>40000</v>
      </c>
      <c r="J12" s="1863">
        <v>40000</v>
      </c>
      <c r="K12" s="1879"/>
      <c r="L12" s="1880">
        <f t="shared" ref="L12:L17" si="0">I12-K12</f>
        <v>40000</v>
      </c>
      <c r="M12" s="1881"/>
      <c r="N12" s="1881"/>
      <c r="O12" s="1881"/>
      <c r="P12" s="1881"/>
      <c r="Q12" s="1881">
        <v>1</v>
      </c>
      <c r="R12" s="1881"/>
      <c r="S12" s="1881"/>
      <c r="T12" s="1882"/>
    </row>
    <row r="13" spans="1:20" s="26" customFormat="1" ht="27.95" customHeight="1">
      <c r="A13" s="1875" t="s">
        <v>180</v>
      </c>
      <c r="B13" s="1876" t="s">
        <v>181</v>
      </c>
      <c r="C13" s="1876" t="s">
        <v>210</v>
      </c>
      <c r="D13" s="1877" t="s">
        <v>687</v>
      </c>
      <c r="E13" s="1653" t="s">
        <v>687</v>
      </c>
      <c r="F13" s="1262">
        <v>56</v>
      </c>
      <c r="G13" s="1878" t="s">
        <v>192</v>
      </c>
      <c r="H13" s="1878" t="s">
        <v>678</v>
      </c>
      <c r="I13" s="1863">
        <v>20000</v>
      </c>
      <c r="J13" s="1863">
        <v>20000</v>
      </c>
      <c r="K13" s="1879"/>
      <c r="L13" s="1880">
        <f t="shared" si="0"/>
        <v>20000</v>
      </c>
      <c r="M13" s="1881"/>
      <c r="N13" s="1881"/>
      <c r="O13" s="1881"/>
      <c r="P13" s="1881"/>
      <c r="Q13" s="1881">
        <v>1</v>
      </c>
      <c r="R13" s="1881"/>
      <c r="S13" s="1881"/>
      <c r="T13" s="1882"/>
    </row>
    <row r="14" spans="1:20" s="26" customFormat="1" ht="27.95" customHeight="1">
      <c r="A14" s="2218" t="s">
        <v>180</v>
      </c>
      <c r="B14" s="2246" t="s">
        <v>181</v>
      </c>
      <c r="C14" s="2246" t="s">
        <v>210</v>
      </c>
      <c r="D14" s="2211" t="s">
        <v>688</v>
      </c>
      <c r="E14" s="1653" t="s">
        <v>689</v>
      </c>
      <c r="F14" s="1262">
        <v>39</v>
      </c>
      <c r="G14" s="2247" t="s">
        <v>192</v>
      </c>
      <c r="H14" s="1878" t="s">
        <v>678</v>
      </c>
      <c r="I14" s="2214">
        <v>30000</v>
      </c>
      <c r="J14" s="2214">
        <v>30000</v>
      </c>
      <c r="K14" s="2240"/>
      <c r="L14" s="2241">
        <f t="shared" si="0"/>
        <v>30000</v>
      </c>
      <c r="M14" s="2236"/>
      <c r="N14" s="2236"/>
      <c r="O14" s="2236"/>
      <c r="P14" s="2236"/>
      <c r="Q14" s="2236">
        <v>1</v>
      </c>
      <c r="R14" s="2236"/>
      <c r="S14" s="2236"/>
      <c r="T14" s="2237"/>
    </row>
    <row r="15" spans="1:20" s="26" customFormat="1" ht="27.95" customHeight="1">
      <c r="A15" s="2218"/>
      <c r="B15" s="2246"/>
      <c r="C15" s="2246"/>
      <c r="D15" s="2211"/>
      <c r="E15" s="1653" t="s">
        <v>690</v>
      </c>
      <c r="F15" s="1262">
        <v>75</v>
      </c>
      <c r="G15" s="2247"/>
      <c r="H15" s="1878" t="s">
        <v>678</v>
      </c>
      <c r="I15" s="2214"/>
      <c r="J15" s="2214"/>
      <c r="K15" s="2240"/>
      <c r="L15" s="2241">
        <f t="shared" si="0"/>
        <v>0</v>
      </c>
      <c r="M15" s="2236"/>
      <c r="N15" s="2236"/>
      <c r="O15" s="2236"/>
      <c r="P15" s="2236"/>
      <c r="Q15" s="2236"/>
      <c r="R15" s="2236"/>
      <c r="S15" s="2236"/>
      <c r="T15" s="2237"/>
    </row>
    <row r="16" spans="1:20" s="26" customFormat="1" ht="27.95" customHeight="1">
      <c r="A16" s="1875" t="s">
        <v>180</v>
      </c>
      <c r="B16" s="1876" t="s">
        <v>181</v>
      </c>
      <c r="C16" s="1876" t="s">
        <v>210</v>
      </c>
      <c r="D16" s="1877" t="s">
        <v>691</v>
      </c>
      <c r="E16" s="1877" t="s">
        <v>692</v>
      </c>
      <c r="F16" s="1881">
        <v>78</v>
      </c>
      <c r="G16" s="1878" t="s">
        <v>192</v>
      </c>
      <c r="H16" s="1878" t="s">
        <v>678</v>
      </c>
      <c r="I16" s="1863">
        <v>10000</v>
      </c>
      <c r="J16" s="1863">
        <v>10000</v>
      </c>
      <c r="K16" s="1879"/>
      <c r="L16" s="1880">
        <f t="shared" si="0"/>
        <v>10000</v>
      </c>
      <c r="M16" s="1881"/>
      <c r="N16" s="1881"/>
      <c r="O16" s="1881"/>
      <c r="P16" s="1881"/>
      <c r="Q16" s="1881">
        <v>1</v>
      </c>
      <c r="R16" s="1881"/>
      <c r="S16" s="1881"/>
      <c r="T16" s="1882"/>
    </row>
    <row r="17" spans="1:20" s="26" customFormat="1" ht="27.95" customHeight="1">
      <c r="A17" s="1875" t="s">
        <v>180</v>
      </c>
      <c r="B17" s="1876" t="s">
        <v>181</v>
      </c>
      <c r="C17" s="1876" t="s">
        <v>210</v>
      </c>
      <c r="D17" s="1877" t="s">
        <v>693</v>
      </c>
      <c r="E17" s="1653" t="s">
        <v>693</v>
      </c>
      <c r="F17" s="1262">
        <v>38</v>
      </c>
      <c r="G17" s="1884" t="s">
        <v>192</v>
      </c>
      <c r="H17" s="1884" t="s">
        <v>678</v>
      </c>
      <c r="I17" s="1863">
        <v>5000</v>
      </c>
      <c r="J17" s="1863">
        <v>5000</v>
      </c>
      <c r="K17" s="1879">
        <v>5000</v>
      </c>
      <c r="L17" s="1880">
        <f t="shared" si="0"/>
        <v>0</v>
      </c>
      <c r="M17" s="1881">
        <v>100</v>
      </c>
      <c r="N17" s="1881">
        <v>100</v>
      </c>
      <c r="O17" s="1881">
        <v>1</v>
      </c>
      <c r="P17" s="1881"/>
      <c r="Q17" s="1881"/>
      <c r="R17" s="1881"/>
      <c r="S17" s="1881"/>
      <c r="T17" s="1882"/>
    </row>
    <row r="18" spans="1:20" s="26" customFormat="1" ht="27.95" customHeight="1">
      <c r="A18" s="1875" t="s">
        <v>180</v>
      </c>
      <c r="B18" s="1883" t="s">
        <v>181</v>
      </c>
      <c r="C18" s="1883" t="s">
        <v>252</v>
      </c>
      <c r="D18" s="1859" t="s">
        <v>694</v>
      </c>
      <c r="E18" s="1859" t="s">
        <v>695</v>
      </c>
      <c r="F18" s="1885">
        <v>34</v>
      </c>
      <c r="G18" s="1884" t="s">
        <v>75</v>
      </c>
      <c r="H18" s="1888" t="s">
        <v>696</v>
      </c>
      <c r="I18" s="1863">
        <v>69000</v>
      </c>
      <c r="J18" s="1849"/>
      <c r="K18" s="1851"/>
      <c r="L18" s="1850">
        <f>I18-K18</f>
        <v>69000</v>
      </c>
      <c r="M18" s="1885"/>
      <c r="N18" s="1885"/>
      <c r="O18" s="1885"/>
      <c r="P18" s="1885"/>
      <c r="Q18" s="1885"/>
      <c r="R18" s="1885"/>
      <c r="S18" s="1885">
        <v>1</v>
      </c>
      <c r="T18" s="1886"/>
    </row>
    <row r="19" spans="1:20" s="26" customFormat="1" ht="27.95" customHeight="1">
      <c r="A19" s="1875" t="s">
        <v>180</v>
      </c>
      <c r="B19" s="1883" t="s">
        <v>181</v>
      </c>
      <c r="C19" s="1883" t="s">
        <v>252</v>
      </c>
      <c r="D19" s="1859" t="s">
        <v>697</v>
      </c>
      <c r="E19" s="1679" t="s">
        <v>697</v>
      </c>
      <c r="F19" s="1575">
        <v>70</v>
      </c>
      <c r="G19" s="1884" t="s">
        <v>192</v>
      </c>
      <c r="H19" s="1888" t="s">
        <v>698</v>
      </c>
      <c r="I19" s="1863">
        <v>16000</v>
      </c>
      <c r="J19" s="1849">
        <f>I19</f>
        <v>16000</v>
      </c>
      <c r="K19" s="1851"/>
      <c r="L19" s="1850">
        <f t="shared" ref="L19:L33" si="1">I19-K19</f>
        <v>16000</v>
      </c>
      <c r="M19" s="1885"/>
      <c r="N19" s="1885"/>
      <c r="O19" s="1885"/>
      <c r="P19" s="1885"/>
      <c r="Q19" s="1885">
        <v>1</v>
      </c>
      <c r="R19" s="1885"/>
      <c r="S19" s="1885"/>
      <c r="T19" s="1886"/>
    </row>
    <row r="20" spans="1:20" s="26" customFormat="1" ht="27.95" customHeight="1">
      <c r="A20" s="1875" t="s">
        <v>180</v>
      </c>
      <c r="B20" s="1883" t="s">
        <v>181</v>
      </c>
      <c r="C20" s="1883" t="s">
        <v>252</v>
      </c>
      <c r="D20" s="1859" t="s">
        <v>699</v>
      </c>
      <c r="E20" s="1859" t="s">
        <v>700</v>
      </c>
      <c r="F20" s="1885">
        <v>39</v>
      </c>
      <c r="G20" s="1884" t="s">
        <v>192</v>
      </c>
      <c r="H20" s="1888" t="s">
        <v>698</v>
      </c>
      <c r="I20" s="1863">
        <v>20000</v>
      </c>
      <c r="J20" s="1849">
        <f>I20</f>
        <v>20000</v>
      </c>
      <c r="K20" s="1851"/>
      <c r="L20" s="1850">
        <f t="shared" si="1"/>
        <v>20000</v>
      </c>
      <c r="M20" s="1885"/>
      <c r="N20" s="1885"/>
      <c r="O20" s="1885"/>
      <c r="P20" s="1885"/>
      <c r="Q20" s="1885">
        <v>1</v>
      </c>
      <c r="R20" s="1885"/>
      <c r="S20" s="1885"/>
      <c r="T20" s="1886"/>
    </row>
    <row r="21" spans="1:20" s="26" customFormat="1" ht="27.95" customHeight="1">
      <c r="A21" s="1875" t="s">
        <v>180</v>
      </c>
      <c r="B21" s="1883" t="s">
        <v>181</v>
      </c>
      <c r="C21" s="1883" t="s">
        <v>252</v>
      </c>
      <c r="D21" s="1859" t="s">
        <v>701</v>
      </c>
      <c r="E21" s="1859" t="s">
        <v>702</v>
      </c>
      <c r="F21" s="1885">
        <v>10</v>
      </c>
      <c r="G21" s="1884" t="s">
        <v>192</v>
      </c>
      <c r="H21" s="1888" t="s">
        <v>698</v>
      </c>
      <c r="I21" s="1863">
        <v>60000</v>
      </c>
      <c r="J21" s="1849">
        <f>I21</f>
        <v>60000</v>
      </c>
      <c r="K21" s="1851"/>
      <c r="L21" s="1850">
        <f t="shared" si="1"/>
        <v>60000</v>
      </c>
      <c r="M21" s="1885"/>
      <c r="N21" s="1885"/>
      <c r="O21" s="1885"/>
      <c r="P21" s="1885"/>
      <c r="Q21" s="1885">
        <v>1</v>
      </c>
      <c r="R21" s="1885"/>
      <c r="S21" s="1885"/>
      <c r="T21" s="1886"/>
    </row>
    <row r="22" spans="1:20" s="26" customFormat="1" ht="27.95" customHeight="1">
      <c r="A22" s="2218" t="s">
        <v>180</v>
      </c>
      <c r="B22" s="2238" t="s">
        <v>181</v>
      </c>
      <c r="C22" s="2238" t="s">
        <v>252</v>
      </c>
      <c r="D22" s="2239" t="s">
        <v>703</v>
      </c>
      <c r="E22" s="1679" t="s">
        <v>704</v>
      </c>
      <c r="F22" s="1575">
        <v>69</v>
      </c>
      <c r="G22" s="2231" t="s">
        <v>192</v>
      </c>
      <c r="H22" s="1888" t="s">
        <v>698</v>
      </c>
      <c r="I22" s="2214">
        <v>152745</v>
      </c>
      <c r="J22" s="2205">
        <f>I22</f>
        <v>152745</v>
      </c>
      <c r="K22" s="2206">
        <f>J22</f>
        <v>152745</v>
      </c>
      <c r="L22" s="2207">
        <f t="shared" si="1"/>
        <v>0</v>
      </c>
      <c r="M22" s="2233">
        <v>100</v>
      </c>
      <c r="N22" s="2233">
        <v>100</v>
      </c>
      <c r="O22" s="2233">
        <v>1</v>
      </c>
      <c r="P22" s="2233"/>
      <c r="Q22" s="2233"/>
      <c r="R22" s="2233"/>
      <c r="S22" s="2233"/>
      <c r="T22" s="2234"/>
    </row>
    <row r="23" spans="1:20" s="26" customFormat="1" ht="27.95" customHeight="1">
      <c r="A23" s="2218"/>
      <c r="B23" s="2238"/>
      <c r="C23" s="2238"/>
      <c r="D23" s="2239"/>
      <c r="E23" s="1679" t="s">
        <v>705</v>
      </c>
      <c r="F23" s="1575">
        <v>21</v>
      </c>
      <c r="G23" s="2231"/>
      <c r="H23" s="1888" t="s">
        <v>698</v>
      </c>
      <c r="I23" s="2214"/>
      <c r="J23" s="2205"/>
      <c r="K23" s="2206"/>
      <c r="L23" s="2207">
        <f t="shared" si="1"/>
        <v>0</v>
      </c>
      <c r="M23" s="2233"/>
      <c r="N23" s="2233"/>
      <c r="O23" s="2233"/>
      <c r="P23" s="2233"/>
      <c r="Q23" s="2233"/>
      <c r="R23" s="2233"/>
      <c r="S23" s="2233"/>
      <c r="T23" s="2234"/>
    </row>
    <row r="24" spans="1:20" s="26" customFormat="1" ht="27.95" customHeight="1">
      <c r="A24" s="2218"/>
      <c r="B24" s="2238"/>
      <c r="C24" s="2238"/>
      <c r="D24" s="2239"/>
      <c r="E24" s="1679" t="s">
        <v>706</v>
      </c>
      <c r="F24" s="1575">
        <v>51</v>
      </c>
      <c r="G24" s="2231"/>
      <c r="H24" s="1888" t="s">
        <v>698</v>
      </c>
      <c r="I24" s="2214"/>
      <c r="J24" s="2205"/>
      <c r="K24" s="2206"/>
      <c r="L24" s="2207">
        <f t="shared" si="1"/>
        <v>0</v>
      </c>
      <c r="M24" s="2233"/>
      <c r="N24" s="2233"/>
      <c r="O24" s="2233"/>
      <c r="P24" s="2233"/>
      <c r="Q24" s="2233"/>
      <c r="R24" s="2233"/>
      <c r="S24" s="2233"/>
      <c r="T24" s="2234"/>
    </row>
    <row r="25" spans="1:20" s="26" customFormat="1" ht="27.95" customHeight="1">
      <c r="A25" s="2218"/>
      <c r="B25" s="2238"/>
      <c r="C25" s="2238"/>
      <c r="D25" s="2239"/>
      <c r="E25" s="1859" t="s">
        <v>707</v>
      </c>
      <c r="F25" s="1885">
        <v>7</v>
      </c>
      <c r="G25" s="2231"/>
      <c r="H25" s="1888" t="s">
        <v>698</v>
      </c>
      <c r="I25" s="2214"/>
      <c r="J25" s="2205"/>
      <c r="K25" s="2206"/>
      <c r="L25" s="2207">
        <f t="shared" si="1"/>
        <v>0</v>
      </c>
      <c r="M25" s="2233"/>
      <c r="N25" s="2233"/>
      <c r="O25" s="2233"/>
      <c r="P25" s="2233"/>
      <c r="Q25" s="2233"/>
      <c r="R25" s="2233"/>
      <c r="S25" s="2233"/>
      <c r="T25" s="2234"/>
    </row>
    <row r="26" spans="1:20" s="26" customFormat="1" ht="27.95" customHeight="1">
      <c r="A26" s="2218"/>
      <c r="B26" s="2238"/>
      <c r="C26" s="2238"/>
      <c r="D26" s="2239"/>
      <c r="E26" s="1679" t="s">
        <v>708</v>
      </c>
      <c r="F26" s="1575">
        <v>16</v>
      </c>
      <c r="G26" s="2231"/>
      <c r="H26" s="1888" t="s">
        <v>698</v>
      </c>
      <c r="I26" s="2214"/>
      <c r="J26" s="2205"/>
      <c r="K26" s="2206"/>
      <c r="L26" s="2207">
        <f t="shared" si="1"/>
        <v>0</v>
      </c>
      <c r="M26" s="2233"/>
      <c r="N26" s="2233"/>
      <c r="O26" s="2233"/>
      <c r="P26" s="2233"/>
      <c r="Q26" s="2233"/>
      <c r="R26" s="2233"/>
      <c r="S26" s="2233"/>
      <c r="T26" s="2234"/>
    </row>
    <row r="27" spans="1:20" s="26" customFormat="1" ht="27.95" customHeight="1">
      <c r="A27" s="2218"/>
      <c r="B27" s="2238"/>
      <c r="C27" s="2238"/>
      <c r="D27" s="2239"/>
      <c r="E27" s="1859" t="s">
        <v>709</v>
      </c>
      <c r="F27" s="1885">
        <v>16</v>
      </c>
      <c r="G27" s="2231"/>
      <c r="H27" s="1888" t="s">
        <v>698</v>
      </c>
      <c r="I27" s="2214"/>
      <c r="J27" s="2205"/>
      <c r="K27" s="2206"/>
      <c r="L27" s="2207">
        <f t="shared" si="1"/>
        <v>0</v>
      </c>
      <c r="M27" s="2233"/>
      <c r="N27" s="2233"/>
      <c r="O27" s="2233"/>
      <c r="P27" s="2233"/>
      <c r="Q27" s="2233"/>
      <c r="R27" s="2233"/>
      <c r="S27" s="2233"/>
      <c r="T27" s="2234"/>
    </row>
    <row r="28" spans="1:20" s="26" customFormat="1" ht="27.95" customHeight="1">
      <c r="A28" s="2218"/>
      <c r="B28" s="2238"/>
      <c r="C28" s="2238"/>
      <c r="D28" s="2239"/>
      <c r="E28" s="1679" t="s">
        <v>710</v>
      </c>
      <c r="F28" s="1575">
        <v>51</v>
      </c>
      <c r="G28" s="2231"/>
      <c r="H28" s="1888" t="s">
        <v>698</v>
      </c>
      <c r="I28" s="2214"/>
      <c r="J28" s="2205"/>
      <c r="K28" s="2206"/>
      <c r="L28" s="2207">
        <f t="shared" si="1"/>
        <v>0</v>
      </c>
      <c r="M28" s="2233"/>
      <c r="N28" s="2233"/>
      <c r="O28" s="2233"/>
      <c r="P28" s="2233"/>
      <c r="Q28" s="2233"/>
      <c r="R28" s="2233"/>
      <c r="S28" s="2233"/>
      <c r="T28" s="2234"/>
    </row>
    <row r="29" spans="1:20" s="26" customFormat="1" ht="27.95" customHeight="1">
      <c r="A29" s="2218"/>
      <c r="B29" s="2238"/>
      <c r="C29" s="2238"/>
      <c r="D29" s="2239"/>
      <c r="E29" s="1859" t="s">
        <v>711</v>
      </c>
      <c r="F29" s="1885">
        <v>41</v>
      </c>
      <c r="G29" s="2231"/>
      <c r="H29" s="1888" t="s">
        <v>698</v>
      </c>
      <c r="I29" s="2214"/>
      <c r="J29" s="2205"/>
      <c r="K29" s="2206"/>
      <c r="L29" s="2207">
        <f t="shared" si="1"/>
        <v>0</v>
      </c>
      <c r="M29" s="2233"/>
      <c r="N29" s="2233"/>
      <c r="O29" s="2233"/>
      <c r="P29" s="2233"/>
      <c r="Q29" s="2233"/>
      <c r="R29" s="2233"/>
      <c r="S29" s="2233"/>
      <c r="T29" s="2234"/>
    </row>
    <row r="30" spans="1:20" s="26" customFormat="1" ht="27.95" customHeight="1">
      <c r="A30" s="2218"/>
      <c r="B30" s="2238"/>
      <c r="C30" s="2238"/>
      <c r="D30" s="2239"/>
      <c r="E30" s="1859" t="s">
        <v>712</v>
      </c>
      <c r="F30" s="1885">
        <v>12</v>
      </c>
      <c r="G30" s="2231"/>
      <c r="H30" s="1888" t="s">
        <v>698</v>
      </c>
      <c r="I30" s="2214"/>
      <c r="J30" s="2205"/>
      <c r="K30" s="2206"/>
      <c r="L30" s="2207">
        <f t="shared" si="1"/>
        <v>0</v>
      </c>
      <c r="M30" s="2233"/>
      <c r="N30" s="2233"/>
      <c r="O30" s="2233"/>
      <c r="P30" s="2233"/>
      <c r="Q30" s="2233"/>
      <c r="R30" s="2233"/>
      <c r="S30" s="2233"/>
      <c r="T30" s="2234"/>
    </row>
    <row r="31" spans="1:20" s="26" customFormat="1" ht="27.95" customHeight="1">
      <c r="A31" s="2218"/>
      <c r="B31" s="2238"/>
      <c r="C31" s="2238"/>
      <c r="D31" s="2239"/>
      <c r="E31" s="1679" t="s">
        <v>713</v>
      </c>
      <c r="F31" s="1575">
        <v>50</v>
      </c>
      <c r="G31" s="2231"/>
      <c r="H31" s="1888" t="s">
        <v>698</v>
      </c>
      <c r="I31" s="2214"/>
      <c r="J31" s="2205"/>
      <c r="K31" s="2206"/>
      <c r="L31" s="2207">
        <f t="shared" si="1"/>
        <v>0</v>
      </c>
      <c r="M31" s="2233"/>
      <c r="N31" s="2233"/>
      <c r="O31" s="2233"/>
      <c r="P31" s="2233"/>
      <c r="Q31" s="2233"/>
      <c r="R31" s="2233"/>
      <c r="S31" s="2233"/>
      <c r="T31" s="2234"/>
    </row>
    <row r="32" spans="1:20" s="26" customFormat="1" ht="27.95" customHeight="1">
      <c r="A32" s="2218"/>
      <c r="B32" s="2238"/>
      <c r="C32" s="2238"/>
      <c r="D32" s="2239"/>
      <c r="E32" s="1859" t="s">
        <v>714</v>
      </c>
      <c r="F32" s="1885">
        <v>9</v>
      </c>
      <c r="G32" s="2231"/>
      <c r="H32" s="1888" t="s">
        <v>698</v>
      </c>
      <c r="I32" s="2214"/>
      <c r="J32" s="2205"/>
      <c r="K32" s="2206"/>
      <c r="L32" s="2207">
        <f t="shared" si="1"/>
        <v>0</v>
      </c>
      <c r="M32" s="2233"/>
      <c r="N32" s="2233"/>
      <c r="O32" s="2233"/>
      <c r="P32" s="2233"/>
      <c r="Q32" s="2233"/>
      <c r="R32" s="2233"/>
      <c r="S32" s="2233"/>
      <c r="T32" s="2234"/>
    </row>
    <row r="33" spans="1:20" s="26" customFormat="1" ht="27.95" customHeight="1">
      <c r="A33" s="2218"/>
      <c r="B33" s="2238"/>
      <c r="C33" s="2238"/>
      <c r="D33" s="2239"/>
      <c r="E33" s="1679" t="s">
        <v>715</v>
      </c>
      <c r="F33" s="1575">
        <v>46</v>
      </c>
      <c r="G33" s="2231"/>
      <c r="H33" s="1888" t="s">
        <v>698</v>
      </c>
      <c r="I33" s="2214"/>
      <c r="J33" s="2205"/>
      <c r="K33" s="2206"/>
      <c r="L33" s="2207">
        <f t="shared" si="1"/>
        <v>0</v>
      </c>
      <c r="M33" s="2233"/>
      <c r="N33" s="2233"/>
      <c r="O33" s="2233"/>
      <c r="P33" s="2233"/>
      <c r="Q33" s="2233"/>
      <c r="R33" s="2233"/>
      <c r="S33" s="2233"/>
      <c r="T33" s="2234"/>
    </row>
    <row r="34" spans="1:20" s="26" customFormat="1" ht="27.95" customHeight="1">
      <c r="A34" s="1875" t="s">
        <v>9</v>
      </c>
      <c r="B34" s="1887" t="s">
        <v>181</v>
      </c>
      <c r="C34" s="1887" t="s">
        <v>277</v>
      </c>
      <c r="D34" s="722" t="s">
        <v>716</v>
      </c>
      <c r="E34" s="722" t="s">
        <v>717</v>
      </c>
      <c r="F34" s="1892">
        <v>50</v>
      </c>
      <c r="G34" s="1892" t="s">
        <v>76</v>
      </c>
      <c r="H34" s="1888" t="s">
        <v>698</v>
      </c>
      <c r="I34" s="1849">
        <v>42519.95</v>
      </c>
      <c r="J34" s="1849">
        <v>42519.95</v>
      </c>
      <c r="K34" s="1890"/>
      <c r="L34" s="1891">
        <f t="shared" ref="L34:L39" si="2">I34-K34</f>
        <v>42519.95</v>
      </c>
      <c r="M34" s="1892"/>
      <c r="N34" s="1892"/>
      <c r="O34" s="1892"/>
      <c r="P34" s="1892"/>
      <c r="Q34" s="1892">
        <v>1</v>
      </c>
      <c r="R34" s="1892"/>
      <c r="S34" s="1892"/>
      <c r="T34" s="1899"/>
    </row>
    <row r="35" spans="1:20" s="26" customFormat="1" ht="27.95" customHeight="1">
      <c r="A35" s="1856" t="s">
        <v>180</v>
      </c>
      <c r="B35" s="1857" t="s">
        <v>181</v>
      </c>
      <c r="C35" s="1857" t="s">
        <v>305</v>
      </c>
      <c r="D35" s="1877" t="s">
        <v>718</v>
      </c>
      <c r="E35" s="1877" t="s">
        <v>719</v>
      </c>
      <c r="F35" s="1950">
        <v>29</v>
      </c>
      <c r="G35" s="1625" t="s">
        <v>192</v>
      </c>
      <c r="H35" s="1888" t="s">
        <v>678</v>
      </c>
      <c r="I35" s="1248">
        <v>8000</v>
      </c>
      <c r="J35" s="1648"/>
      <c r="K35" s="1921"/>
      <c r="L35" s="1866">
        <f t="shared" si="2"/>
        <v>8000</v>
      </c>
      <c r="M35" s="1950"/>
      <c r="N35" s="1185"/>
      <c r="O35" s="1793"/>
      <c r="P35" s="1304"/>
      <c r="Q35" s="1304"/>
      <c r="R35" s="1870">
        <v>1</v>
      </c>
      <c r="S35" s="1870"/>
      <c r="T35" s="1874"/>
    </row>
    <row r="36" spans="1:20" s="26" customFormat="1" ht="27.95" customHeight="1">
      <c r="A36" s="1856" t="s">
        <v>180</v>
      </c>
      <c r="B36" s="1857" t="s">
        <v>181</v>
      </c>
      <c r="C36" s="1857" t="s">
        <v>305</v>
      </c>
      <c r="D36" s="1877" t="s">
        <v>720</v>
      </c>
      <c r="E36" s="1653" t="s">
        <v>721</v>
      </c>
      <c r="F36" s="1647">
        <v>161</v>
      </c>
      <c r="G36" s="1625" t="s">
        <v>192</v>
      </c>
      <c r="H36" s="1888" t="s">
        <v>678</v>
      </c>
      <c r="I36" s="1248">
        <v>8000</v>
      </c>
      <c r="J36" s="1863"/>
      <c r="K36" s="1921"/>
      <c r="L36" s="1866">
        <f t="shared" si="2"/>
        <v>8000</v>
      </c>
      <c r="M36" s="1562"/>
      <c r="N36" s="1562"/>
      <c r="O36" s="1870"/>
      <c r="P36" s="1870"/>
      <c r="Q36" s="1870"/>
      <c r="R36" s="1870">
        <v>1</v>
      </c>
      <c r="S36" s="1870"/>
      <c r="T36" s="1874"/>
    </row>
    <row r="37" spans="1:20" s="26" customFormat="1" ht="27.95" customHeight="1">
      <c r="A37" s="1856" t="s">
        <v>180</v>
      </c>
      <c r="B37" s="1857" t="s">
        <v>181</v>
      </c>
      <c r="C37" s="1857" t="s">
        <v>305</v>
      </c>
      <c r="D37" s="1877" t="s">
        <v>426</v>
      </c>
      <c r="E37" s="1653" t="s">
        <v>721</v>
      </c>
      <c r="F37" s="1647">
        <v>229</v>
      </c>
      <c r="G37" s="1625" t="s">
        <v>192</v>
      </c>
      <c r="H37" s="1888" t="s">
        <v>678</v>
      </c>
      <c r="I37" s="1248">
        <v>8000</v>
      </c>
      <c r="J37" s="1648"/>
      <c r="K37" s="1921"/>
      <c r="L37" s="1866">
        <f t="shared" si="2"/>
        <v>8000</v>
      </c>
      <c r="M37" s="1562"/>
      <c r="N37" s="1562"/>
      <c r="O37" s="1870"/>
      <c r="P37" s="1870"/>
      <c r="Q37" s="1304"/>
      <c r="R37" s="1870">
        <v>1</v>
      </c>
      <c r="S37" s="1870"/>
      <c r="T37" s="1874"/>
    </row>
    <row r="38" spans="1:20" s="26" customFormat="1" ht="27.95" customHeight="1">
      <c r="A38" s="1856" t="s">
        <v>180</v>
      </c>
      <c r="B38" s="1857" t="s">
        <v>181</v>
      </c>
      <c r="C38" s="1857" t="s">
        <v>305</v>
      </c>
      <c r="D38" s="1877" t="s">
        <v>333</v>
      </c>
      <c r="E38" s="1653" t="s">
        <v>721</v>
      </c>
      <c r="F38" s="1647">
        <v>117</v>
      </c>
      <c r="G38" s="1625" t="s">
        <v>192</v>
      </c>
      <c r="H38" s="1888" t="s">
        <v>678</v>
      </c>
      <c r="I38" s="1248">
        <v>70000</v>
      </c>
      <c r="J38" s="1248">
        <v>70000</v>
      </c>
      <c r="K38" s="1921"/>
      <c r="L38" s="1866">
        <f t="shared" si="2"/>
        <v>70000</v>
      </c>
      <c r="M38" s="1562"/>
      <c r="N38" s="1562"/>
      <c r="O38" s="1870"/>
      <c r="P38" s="1870">
        <v>1</v>
      </c>
      <c r="Q38" s="1870"/>
      <c r="R38" s="1870"/>
      <c r="S38" s="1870"/>
      <c r="T38" s="1874"/>
    </row>
    <row r="39" spans="1:20" s="26" customFormat="1" ht="27.95" customHeight="1">
      <c r="A39" s="1856" t="s">
        <v>180</v>
      </c>
      <c r="B39" s="1857" t="s">
        <v>181</v>
      </c>
      <c r="C39" s="1857" t="s">
        <v>305</v>
      </c>
      <c r="D39" s="1877" t="s">
        <v>722</v>
      </c>
      <c r="E39" s="1653" t="s">
        <v>721</v>
      </c>
      <c r="F39" s="1651">
        <v>49</v>
      </c>
      <c r="G39" s="1625" t="s">
        <v>192</v>
      </c>
      <c r="H39" s="1888" t="s">
        <v>678</v>
      </c>
      <c r="I39" s="1248">
        <v>100000</v>
      </c>
      <c r="J39" s="1248">
        <v>100000</v>
      </c>
      <c r="K39" s="1921">
        <v>40000</v>
      </c>
      <c r="L39" s="1866">
        <f t="shared" si="2"/>
        <v>60000</v>
      </c>
      <c r="M39" s="1562"/>
      <c r="N39" s="1562"/>
      <c r="O39" s="1870"/>
      <c r="P39" s="1870">
        <v>1</v>
      </c>
      <c r="Q39" s="1870"/>
      <c r="R39" s="1870"/>
      <c r="S39" s="1870"/>
      <c r="T39" s="1874"/>
    </row>
    <row r="40" spans="1:20" s="26" customFormat="1" ht="27.95" customHeight="1">
      <c r="A40" s="1875" t="s">
        <v>180</v>
      </c>
      <c r="B40" s="1887" t="s">
        <v>181</v>
      </c>
      <c r="C40" s="1887" t="s">
        <v>339</v>
      </c>
      <c r="D40" s="1877" t="s">
        <v>723</v>
      </c>
      <c r="E40" s="1877" t="s">
        <v>724</v>
      </c>
      <c r="F40" s="1892">
        <v>21</v>
      </c>
      <c r="G40" s="1888" t="s">
        <v>725</v>
      </c>
      <c r="H40" s="1884" t="s">
        <v>678</v>
      </c>
      <c r="I40" s="1863">
        <v>30000</v>
      </c>
      <c r="J40" s="1889">
        <v>30000</v>
      </c>
      <c r="K40" s="1890">
        <v>30000</v>
      </c>
      <c r="L40" s="1891">
        <f>I40-K40</f>
        <v>0</v>
      </c>
      <c r="M40" s="1892">
        <v>100</v>
      </c>
      <c r="N40" s="1892">
        <v>100</v>
      </c>
      <c r="O40" s="1892">
        <v>1</v>
      </c>
      <c r="P40" s="1892"/>
      <c r="Q40" s="1892"/>
      <c r="R40" s="1892"/>
      <c r="S40" s="1892"/>
      <c r="T40" s="1893"/>
    </row>
    <row r="41" spans="1:20" s="26" customFormat="1" ht="27.95" customHeight="1">
      <c r="A41" s="2218" t="s">
        <v>180</v>
      </c>
      <c r="B41" s="2219" t="s">
        <v>181</v>
      </c>
      <c r="C41" s="2219" t="s">
        <v>339</v>
      </c>
      <c r="D41" s="2211" t="s">
        <v>726</v>
      </c>
      <c r="E41" s="1877" t="s">
        <v>727</v>
      </c>
      <c r="F41" s="1892">
        <v>14</v>
      </c>
      <c r="G41" s="2235" t="s">
        <v>192</v>
      </c>
      <c r="H41" s="1884" t="s">
        <v>678</v>
      </c>
      <c r="I41" s="2214">
        <v>20050.21</v>
      </c>
      <c r="J41" s="2232">
        <v>20050.21</v>
      </c>
      <c r="K41" s="2215">
        <v>20050.21</v>
      </c>
      <c r="L41" s="2216">
        <f>I41-K41</f>
        <v>0</v>
      </c>
      <c r="M41" s="2212">
        <v>100</v>
      </c>
      <c r="N41" s="2212">
        <v>100</v>
      </c>
      <c r="O41" s="2212">
        <v>1</v>
      </c>
      <c r="P41" s="2212"/>
      <c r="Q41" s="2212"/>
      <c r="R41" s="2212"/>
      <c r="S41" s="2212"/>
      <c r="T41" s="2213"/>
    </row>
    <row r="42" spans="1:20" s="26" customFormat="1" ht="27.95" customHeight="1">
      <c r="A42" s="2218"/>
      <c r="B42" s="2219"/>
      <c r="C42" s="2219"/>
      <c r="D42" s="2211"/>
      <c r="E42" s="1877" t="s">
        <v>728</v>
      </c>
      <c r="F42" s="1892">
        <v>15</v>
      </c>
      <c r="G42" s="2235"/>
      <c r="H42" s="1884" t="s">
        <v>678</v>
      </c>
      <c r="I42" s="2214"/>
      <c r="J42" s="2232"/>
      <c r="K42" s="2215"/>
      <c r="L42" s="2216">
        <f>I42-K42</f>
        <v>0</v>
      </c>
      <c r="M42" s="2212"/>
      <c r="N42" s="2212"/>
      <c r="O42" s="2212"/>
      <c r="P42" s="2212"/>
      <c r="Q42" s="2212"/>
      <c r="R42" s="2212"/>
      <c r="S42" s="2212"/>
      <c r="T42" s="2213"/>
    </row>
    <row r="43" spans="1:20" s="26" customFormat="1" ht="27.95" customHeight="1">
      <c r="A43" s="1875" t="s">
        <v>180</v>
      </c>
      <c r="B43" s="1887" t="s">
        <v>181</v>
      </c>
      <c r="C43" s="1887" t="s">
        <v>349</v>
      </c>
      <c r="D43" s="1877" t="s">
        <v>368</v>
      </c>
      <c r="E43" s="1877" t="s">
        <v>729</v>
      </c>
      <c r="F43" s="1885">
        <v>33</v>
      </c>
      <c r="G43" s="1884" t="s">
        <v>192</v>
      </c>
      <c r="H43" s="1884" t="s">
        <v>678</v>
      </c>
      <c r="I43" s="1863">
        <v>30000</v>
      </c>
      <c r="J43" s="1849">
        <v>32198.42</v>
      </c>
      <c r="K43" s="1851"/>
      <c r="L43" s="1850">
        <f t="shared" ref="L43:L48" si="3">I43-K43</f>
        <v>30000</v>
      </c>
      <c r="M43" s="1885"/>
      <c r="N43" s="1885"/>
      <c r="O43" s="1885"/>
      <c r="P43" s="1885"/>
      <c r="Q43" s="1885">
        <v>1</v>
      </c>
      <c r="R43" s="1885" t="s">
        <v>51</v>
      </c>
      <c r="S43" s="1885" t="s">
        <v>51</v>
      </c>
      <c r="T43" s="319"/>
    </row>
    <row r="44" spans="1:20" s="26" customFormat="1" ht="27.95" customHeight="1">
      <c r="A44" s="1875" t="s">
        <v>180</v>
      </c>
      <c r="B44" s="1887" t="s">
        <v>181</v>
      </c>
      <c r="C44" s="1887" t="s">
        <v>349</v>
      </c>
      <c r="D44" s="1877" t="s">
        <v>360</v>
      </c>
      <c r="E44" s="1653" t="s">
        <v>721</v>
      </c>
      <c r="F44" s="1575">
        <v>49</v>
      </c>
      <c r="G44" s="1884" t="s">
        <v>192</v>
      </c>
      <c r="H44" s="1884" t="s">
        <v>678</v>
      </c>
      <c r="I44" s="1863">
        <v>30000</v>
      </c>
      <c r="J44" s="1849">
        <v>28528.14</v>
      </c>
      <c r="K44" s="1851"/>
      <c r="L44" s="1850">
        <f t="shared" si="3"/>
        <v>30000</v>
      </c>
      <c r="M44" s="1885"/>
      <c r="N44" s="1885"/>
      <c r="O44" s="1885"/>
      <c r="P44" s="1885"/>
      <c r="Q44" s="1885">
        <v>1</v>
      </c>
      <c r="R44" s="1885" t="s">
        <v>51</v>
      </c>
      <c r="S44" s="1885" t="s">
        <v>51</v>
      </c>
      <c r="T44" s="319"/>
    </row>
    <row r="45" spans="1:20" s="26" customFormat="1" ht="27.95" customHeight="1">
      <c r="A45" s="1875" t="s">
        <v>180</v>
      </c>
      <c r="B45" s="1887" t="s">
        <v>181</v>
      </c>
      <c r="C45" s="1887" t="s">
        <v>349</v>
      </c>
      <c r="D45" s="1877" t="s">
        <v>730</v>
      </c>
      <c r="E45" s="1877" t="s">
        <v>731</v>
      </c>
      <c r="F45" s="1885">
        <v>108</v>
      </c>
      <c r="G45" s="1884" t="s">
        <v>192</v>
      </c>
      <c r="H45" s="1884" t="s">
        <v>678</v>
      </c>
      <c r="I45" s="1863">
        <v>40000</v>
      </c>
      <c r="J45" s="1849">
        <v>41243.75</v>
      </c>
      <c r="K45" s="1851"/>
      <c r="L45" s="1850">
        <f t="shared" si="3"/>
        <v>40000</v>
      </c>
      <c r="M45" s="1885"/>
      <c r="N45" s="1885"/>
      <c r="O45" s="1885"/>
      <c r="P45" s="1885"/>
      <c r="Q45" s="1885">
        <v>1</v>
      </c>
      <c r="R45" s="1885" t="s">
        <v>51</v>
      </c>
      <c r="S45" s="1885" t="s">
        <v>51</v>
      </c>
      <c r="T45" s="319"/>
    </row>
    <row r="46" spans="1:20" s="26" customFormat="1" ht="27.95" customHeight="1">
      <c r="A46" s="1875" t="s">
        <v>180</v>
      </c>
      <c r="B46" s="1887" t="s">
        <v>181</v>
      </c>
      <c r="C46" s="1887" t="s">
        <v>349</v>
      </c>
      <c r="D46" s="1877" t="s">
        <v>732</v>
      </c>
      <c r="E46" s="1877" t="s">
        <v>733</v>
      </c>
      <c r="F46" s="1885">
        <v>10</v>
      </c>
      <c r="G46" s="1884" t="s">
        <v>192</v>
      </c>
      <c r="H46" s="1884" t="s">
        <v>678</v>
      </c>
      <c r="I46" s="1863">
        <v>30000</v>
      </c>
      <c r="J46" s="1849">
        <v>32200.13</v>
      </c>
      <c r="K46" s="1851"/>
      <c r="L46" s="1850">
        <f t="shared" si="3"/>
        <v>30000</v>
      </c>
      <c r="M46" s="1885"/>
      <c r="N46" s="1885"/>
      <c r="O46" s="1885"/>
      <c r="P46" s="1885"/>
      <c r="Q46" s="1885">
        <v>1</v>
      </c>
      <c r="R46" s="1885" t="s">
        <v>51</v>
      </c>
      <c r="S46" s="1885" t="s">
        <v>51</v>
      </c>
      <c r="T46" s="319"/>
    </row>
    <row r="47" spans="1:20" s="26" customFormat="1" ht="27.95" customHeight="1">
      <c r="A47" s="1875" t="s">
        <v>180</v>
      </c>
      <c r="B47" s="1887" t="s">
        <v>181</v>
      </c>
      <c r="C47" s="1887" t="s">
        <v>349</v>
      </c>
      <c r="D47" s="1877" t="s">
        <v>734</v>
      </c>
      <c r="E47" s="1224" t="s">
        <v>721</v>
      </c>
      <c r="F47" s="1575">
        <v>48</v>
      </c>
      <c r="G47" s="1884" t="s">
        <v>192</v>
      </c>
      <c r="H47" s="1884" t="s">
        <v>678</v>
      </c>
      <c r="I47" s="1863">
        <v>30000</v>
      </c>
      <c r="J47" s="1849">
        <v>34298.54</v>
      </c>
      <c r="K47" s="1851"/>
      <c r="L47" s="1850">
        <f t="shared" si="3"/>
        <v>30000</v>
      </c>
      <c r="M47" s="1885"/>
      <c r="N47" s="1885"/>
      <c r="O47" s="1885"/>
      <c r="P47" s="1885"/>
      <c r="Q47" s="1885">
        <v>1</v>
      </c>
      <c r="R47" s="1885" t="s">
        <v>51</v>
      </c>
      <c r="S47" s="1885" t="s">
        <v>51</v>
      </c>
      <c r="T47" s="319"/>
    </row>
    <row r="48" spans="1:20" s="26" customFormat="1" ht="27.75" customHeight="1">
      <c r="A48" s="1875" t="s">
        <v>180</v>
      </c>
      <c r="B48" s="1887" t="s">
        <v>181</v>
      </c>
      <c r="C48" s="1887" t="s">
        <v>349</v>
      </c>
      <c r="D48" s="1877" t="s">
        <v>735</v>
      </c>
      <c r="E48" s="1224" t="s">
        <v>721</v>
      </c>
      <c r="F48" s="1044">
        <v>37</v>
      </c>
      <c r="G48" s="1884" t="s">
        <v>192</v>
      </c>
      <c r="H48" s="1884" t="s">
        <v>678</v>
      </c>
      <c r="I48" s="1863">
        <v>15000</v>
      </c>
      <c r="J48" s="1863">
        <v>21531.23</v>
      </c>
      <c r="K48" s="1944"/>
      <c r="L48" s="1850">
        <f t="shared" si="3"/>
        <v>15000</v>
      </c>
      <c r="M48" s="1885"/>
      <c r="N48" s="1885"/>
      <c r="O48" s="1885"/>
      <c r="P48" s="1885"/>
      <c r="Q48" s="1885">
        <v>1</v>
      </c>
      <c r="R48" s="1885" t="s">
        <v>51</v>
      </c>
      <c r="S48" s="1885" t="s">
        <v>51</v>
      </c>
      <c r="T48" s="319"/>
    </row>
    <row r="49" spans="1:20" s="26" customFormat="1" ht="27.95" customHeight="1">
      <c r="A49" s="1875" t="s">
        <v>180</v>
      </c>
      <c r="B49" s="1887" t="s">
        <v>181</v>
      </c>
      <c r="C49" s="1887" t="s">
        <v>401</v>
      </c>
      <c r="D49" s="1877" t="s">
        <v>736</v>
      </c>
      <c r="E49" s="1877" t="s">
        <v>737</v>
      </c>
      <c r="F49" s="1892">
        <v>32</v>
      </c>
      <c r="G49" s="1888" t="s">
        <v>76</v>
      </c>
      <c r="H49" s="1884" t="s">
        <v>738</v>
      </c>
      <c r="I49" s="1863">
        <v>65000</v>
      </c>
      <c r="J49" s="1889">
        <v>65000</v>
      </c>
      <c r="K49" s="1890"/>
      <c r="L49" s="1891">
        <f>I49-K49</f>
        <v>65000</v>
      </c>
      <c r="M49" s="1892"/>
      <c r="N49" s="1892"/>
      <c r="O49" s="1892"/>
      <c r="P49" s="1892"/>
      <c r="Q49" s="1892">
        <v>1</v>
      </c>
      <c r="R49" s="1892"/>
      <c r="S49" s="1892"/>
      <c r="T49" s="1893"/>
    </row>
    <row r="50" spans="1:20" s="26" customFormat="1" ht="27.95" customHeight="1">
      <c r="A50" s="1875" t="s">
        <v>180</v>
      </c>
      <c r="B50" s="1887" t="s">
        <v>181</v>
      </c>
      <c r="C50" s="1887" t="s">
        <v>401</v>
      </c>
      <c r="D50" s="1877" t="s">
        <v>739</v>
      </c>
      <c r="E50" s="1877" t="s">
        <v>740</v>
      </c>
      <c r="F50" s="1892">
        <v>18</v>
      </c>
      <c r="G50" s="1888" t="s">
        <v>76</v>
      </c>
      <c r="H50" s="1800" t="s">
        <v>741</v>
      </c>
      <c r="I50" s="1863">
        <v>34400</v>
      </c>
      <c r="J50" s="1889">
        <v>34400</v>
      </c>
      <c r="K50" s="1890"/>
      <c r="L50" s="1891">
        <f t="shared" ref="L50:L55" si="4">I50-K50</f>
        <v>34400</v>
      </c>
      <c r="M50" s="1892"/>
      <c r="N50" s="1892"/>
      <c r="O50" s="1892"/>
      <c r="P50" s="1892"/>
      <c r="Q50" s="1892">
        <v>1</v>
      </c>
      <c r="R50" s="1892"/>
      <c r="S50" s="1892"/>
      <c r="T50" s="1893"/>
    </row>
    <row r="51" spans="1:20" s="26" customFormat="1" ht="27.95" customHeight="1">
      <c r="A51" s="1875" t="s">
        <v>180</v>
      </c>
      <c r="B51" s="1887" t="s">
        <v>181</v>
      </c>
      <c r="C51" s="1887" t="s">
        <v>401</v>
      </c>
      <c r="D51" s="1877" t="s">
        <v>742</v>
      </c>
      <c r="E51" s="1877" t="s">
        <v>743</v>
      </c>
      <c r="F51" s="1892">
        <v>13</v>
      </c>
      <c r="G51" s="1888" t="s">
        <v>192</v>
      </c>
      <c r="H51" s="1884" t="s">
        <v>678</v>
      </c>
      <c r="I51" s="1863">
        <v>45000</v>
      </c>
      <c r="J51" s="1889">
        <v>45000</v>
      </c>
      <c r="K51" s="1890"/>
      <c r="L51" s="1891">
        <f t="shared" si="4"/>
        <v>45000</v>
      </c>
      <c r="M51" s="1892">
        <v>100</v>
      </c>
      <c r="N51" s="1892"/>
      <c r="O51" s="1892">
        <v>1</v>
      </c>
      <c r="P51" s="1892"/>
      <c r="Q51" s="1892"/>
      <c r="R51" s="1892"/>
      <c r="S51" s="1892"/>
      <c r="T51" s="1893"/>
    </row>
    <row r="52" spans="1:20" s="26" customFormat="1" ht="27.95" customHeight="1">
      <c r="A52" s="1875" t="s">
        <v>180</v>
      </c>
      <c r="B52" s="1887" t="s">
        <v>181</v>
      </c>
      <c r="C52" s="1887" t="s">
        <v>401</v>
      </c>
      <c r="D52" s="1877" t="s">
        <v>744</v>
      </c>
      <c r="E52" s="1653" t="s">
        <v>271</v>
      </c>
      <c r="F52" s="1577">
        <v>101</v>
      </c>
      <c r="G52" s="1888" t="s">
        <v>192</v>
      </c>
      <c r="H52" s="1884" t="s">
        <v>678</v>
      </c>
      <c r="I52" s="1863">
        <v>15000</v>
      </c>
      <c r="J52" s="1889">
        <v>15000</v>
      </c>
      <c r="K52" s="1890"/>
      <c r="L52" s="1891">
        <f t="shared" si="4"/>
        <v>15000</v>
      </c>
      <c r="M52" s="1892">
        <v>100</v>
      </c>
      <c r="N52" s="1892"/>
      <c r="O52" s="1892">
        <v>1</v>
      </c>
      <c r="P52" s="1892"/>
      <c r="Q52" s="1892"/>
      <c r="R52" s="1892"/>
      <c r="S52" s="1892"/>
      <c r="T52" s="1893"/>
    </row>
    <row r="53" spans="1:20" s="26" customFormat="1" ht="27.95" customHeight="1">
      <c r="A53" s="1875" t="s">
        <v>180</v>
      </c>
      <c r="B53" s="1887" t="s">
        <v>181</v>
      </c>
      <c r="C53" s="1887" t="s">
        <v>401</v>
      </c>
      <c r="D53" s="1877" t="s">
        <v>745</v>
      </c>
      <c r="E53" s="1653" t="s">
        <v>271</v>
      </c>
      <c r="F53" s="1577">
        <v>98</v>
      </c>
      <c r="G53" s="1888" t="s">
        <v>76</v>
      </c>
      <c r="H53" s="1800" t="s">
        <v>741</v>
      </c>
      <c r="I53" s="1863">
        <v>30000</v>
      </c>
      <c r="J53" s="1889"/>
      <c r="K53" s="1890"/>
      <c r="L53" s="1891">
        <f t="shared" si="4"/>
        <v>30000</v>
      </c>
      <c r="M53" s="1892"/>
      <c r="N53" s="1892"/>
      <c r="O53" s="1892"/>
      <c r="P53" s="1892"/>
      <c r="Q53" s="1892">
        <v>1</v>
      </c>
      <c r="R53" s="1892"/>
      <c r="S53" s="1892"/>
      <c r="T53" s="1899" t="s">
        <v>746</v>
      </c>
    </row>
    <row r="54" spans="1:20" s="26" customFormat="1" ht="27.95" customHeight="1">
      <c r="A54" s="1875" t="s">
        <v>180</v>
      </c>
      <c r="B54" s="1887" t="s">
        <v>181</v>
      </c>
      <c r="C54" s="1887" t="s">
        <v>401</v>
      </c>
      <c r="D54" s="1877" t="s">
        <v>747</v>
      </c>
      <c r="E54" s="1877" t="s">
        <v>748</v>
      </c>
      <c r="F54" s="1892">
        <v>41</v>
      </c>
      <c r="G54" s="1888" t="s">
        <v>76</v>
      </c>
      <c r="H54" s="1800" t="s">
        <v>741</v>
      </c>
      <c r="I54" s="1863">
        <v>65901.8</v>
      </c>
      <c r="J54" s="1889">
        <v>65901.8</v>
      </c>
      <c r="K54" s="1890"/>
      <c r="L54" s="1891">
        <f t="shared" si="4"/>
        <v>65901.8</v>
      </c>
      <c r="M54" s="1892"/>
      <c r="N54" s="1892"/>
      <c r="O54" s="1892"/>
      <c r="P54" s="1892"/>
      <c r="Q54" s="1892">
        <v>1</v>
      </c>
      <c r="R54" s="1892"/>
      <c r="S54" s="1892"/>
      <c r="T54" s="1893"/>
    </row>
    <row r="55" spans="1:20" s="26" customFormat="1" ht="27.95" customHeight="1">
      <c r="A55" s="1911" t="s">
        <v>180</v>
      </c>
      <c r="B55" s="1887" t="s">
        <v>181</v>
      </c>
      <c r="C55" s="1887" t="s">
        <v>401</v>
      </c>
      <c r="D55" s="1877" t="s">
        <v>747</v>
      </c>
      <c r="E55" s="1653" t="s">
        <v>271</v>
      </c>
      <c r="F55" s="1632">
        <v>46</v>
      </c>
      <c r="G55" s="1888" t="s">
        <v>725</v>
      </c>
      <c r="H55" s="1884" t="s">
        <v>678</v>
      </c>
      <c r="I55" s="1863">
        <v>20000</v>
      </c>
      <c r="J55" s="1934">
        <v>20000</v>
      </c>
      <c r="K55" s="1796"/>
      <c r="L55" s="1797">
        <f t="shared" si="4"/>
        <v>20000</v>
      </c>
      <c r="M55" s="1961"/>
      <c r="N55" s="1896"/>
      <c r="O55" s="1961"/>
      <c r="P55" s="1925"/>
      <c r="Q55" s="1925">
        <v>1</v>
      </c>
      <c r="R55" s="1925"/>
      <c r="S55" s="1961"/>
      <c r="T55" s="1893"/>
    </row>
    <row r="56" spans="1:20" s="26" customFormat="1" ht="27.95" customHeight="1">
      <c r="A56" s="2218" t="s">
        <v>180</v>
      </c>
      <c r="B56" s="2219" t="s">
        <v>181</v>
      </c>
      <c r="C56" s="2219" t="s">
        <v>432</v>
      </c>
      <c r="D56" s="2211" t="s">
        <v>749</v>
      </c>
      <c r="E56" s="1877" t="s">
        <v>750</v>
      </c>
      <c r="F56" s="1273">
        <v>16</v>
      </c>
      <c r="G56" s="2231" t="s">
        <v>192</v>
      </c>
      <c r="H56" s="1884" t="s">
        <v>678</v>
      </c>
      <c r="I56" s="2214">
        <v>65384.639999999999</v>
      </c>
      <c r="J56" s="2214">
        <v>65384.639999999999</v>
      </c>
      <c r="K56" s="2228"/>
      <c r="L56" s="2229">
        <f>I56-K56</f>
        <v>65384.639999999999</v>
      </c>
      <c r="M56" s="2230"/>
      <c r="N56" s="2230"/>
      <c r="O56" s="2212"/>
      <c r="P56" s="2212"/>
      <c r="Q56" s="2212">
        <v>1</v>
      </c>
      <c r="R56" s="2212"/>
      <c r="S56" s="2212"/>
      <c r="T56" s="2213"/>
    </row>
    <row r="57" spans="1:20" s="26" customFormat="1" ht="27.95" customHeight="1">
      <c r="A57" s="2218"/>
      <c r="B57" s="2219"/>
      <c r="C57" s="2219"/>
      <c r="D57" s="2211"/>
      <c r="E57" s="1877" t="s">
        <v>751</v>
      </c>
      <c r="F57" s="1273">
        <v>18</v>
      </c>
      <c r="G57" s="2231"/>
      <c r="H57" s="1884" t="s">
        <v>678</v>
      </c>
      <c r="I57" s="2214"/>
      <c r="J57" s="2214"/>
      <c r="K57" s="2228"/>
      <c r="L57" s="2229"/>
      <c r="M57" s="2230"/>
      <c r="N57" s="2230"/>
      <c r="O57" s="2212"/>
      <c r="P57" s="2212"/>
      <c r="Q57" s="2212"/>
      <c r="R57" s="2212"/>
      <c r="S57" s="2212"/>
      <c r="T57" s="2213"/>
    </row>
    <row r="58" spans="1:20" s="26" customFormat="1" ht="27.95" customHeight="1">
      <c r="A58" s="2218"/>
      <c r="B58" s="2219"/>
      <c r="C58" s="2219"/>
      <c r="D58" s="2211"/>
      <c r="E58" s="1877" t="s">
        <v>752</v>
      </c>
      <c r="F58" s="1273">
        <v>18</v>
      </c>
      <c r="G58" s="2231"/>
      <c r="H58" s="1884" t="s">
        <v>678</v>
      </c>
      <c r="I58" s="2214"/>
      <c r="J58" s="2214"/>
      <c r="K58" s="2228"/>
      <c r="L58" s="2229"/>
      <c r="M58" s="2230"/>
      <c r="N58" s="2230"/>
      <c r="O58" s="2212"/>
      <c r="P58" s="2212"/>
      <c r="Q58" s="2212"/>
      <c r="R58" s="2212"/>
      <c r="S58" s="2212"/>
      <c r="T58" s="2213"/>
    </row>
    <row r="59" spans="1:20" s="26" customFormat="1" ht="27.95" customHeight="1">
      <c r="A59" s="2218" t="s">
        <v>180</v>
      </c>
      <c r="B59" s="2219" t="s">
        <v>181</v>
      </c>
      <c r="C59" s="2219" t="s">
        <v>432</v>
      </c>
      <c r="D59" s="2211" t="s">
        <v>454</v>
      </c>
      <c r="E59" s="1859" t="s">
        <v>753</v>
      </c>
      <c r="F59" s="1273">
        <v>75</v>
      </c>
      <c r="G59" s="2231" t="s">
        <v>192</v>
      </c>
      <c r="H59" s="1884" t="s">
        <v>678</v>
      </c>
      <c r="I59" s="2214">
        <v>72768.789999999994</v>
      </c>
      <c r="J59" s="2214">
        <v>72768.789999999994</v>
      </c>
      <c r="K59" s="2228"/>
      <c r="L59" s="2229">
        <f>I59-K59</f>
        <v>72768.789999999994</v>
      </c>
      <c r="M59" s="2230"/>
      <c r="N59" s="2230"/>
      <c r="O59" s="2212"/>
      <c r="P59" s="2212"/>
      <c r="Q59" s="2212">
        <v>1</v>
      </c>
      <c r="R59" s="2212"/>
      <c r="S59" s="2212"/>
      <c r="T59" s="2213"/>
    </row>
    <row r="60" spans="1:20" s="26" customFormat="1" ht="27.95" customHeight="1">
      <c r="A60" s="2218"/>
      <c r="B60" s="2219"/>
      <c r="C60" s="2219"/>
      <c r="D60" s="2211"/>
      <c r="E60" s="1859" t="s">
        <v>754</v>
      </c>
      <c r="F60" s="1273">
        <v>43</v>
      </c>
      <c r="G60" s="2231"/>
      <c r="H60" s="1884" t="s">
        <v>678</v>
      </c>
      <c r="I60" s="2214"/>
      <c r="J60" s="2214"/>
      <c r="K60" s="2228"/>
      <c r="L60" s="2229"/>
      <c r="M60" s="2230"/>
      <c r="N60" s="2230"/>
      <c r="O60" s="2212"/>
      <c r="P60" s="2212"/>
      <c r="Q60" s="2212"/>
      <c r="R60" s="2212"/>
      <c r="S60" s="2212"/>
      <c r="T60" s="2213"/>
    </row>
    <row r="61" spans="1:20" s="26" customFormat="1" ht="27.95" customHeight="1">
      <c r="A61" s="2218"/>
      <c r="B61" s="2219"/>
      <c r="C61" s="2219"/>
      <c r="D61" s="2211"/>
      <c r="E61" s="1788" t="s">
        <v>755</v>
      </c>
      <c r="F61" s="1594">
        <v>37</v>
      </c>
      <c r="G61" s="2231"/>
      <c r="H61" s="1884" t="s">
        <v>678</v>
      </c>
      <c r="I61" s="2214"/>
      <c r="J61" s="2214"/>
      <c r="K61" s="2228"/>
      <c r="L61" s="2229"/>
      <c r="M61" s="2230"/>
      <c r="N61" s="2230"/>
      <c r="O61" s="2212"/>
      <c r="P61" s="2212"/>
      <c r="Q61" s="2212"/>
      <c r="R61" s="2212"/>
      <c r="S61" s="2212"/>
      <c r="T61" s="2213"/>
    </row>
    <row r="62" spans="1:20" s="26" customFormat="1" ht="27.95" customHeight="1">
      <c r="A62" s="2218"/>
      <c r="B62" s="2219"/>
      <c r="C62" s="2219"/>
      <c r="D62" s="2211"/>
      <c r="E62" s="1859" t="s">
        <v>756</v>
      </c>
      <c r="F62" s="1273">
        <v>31</v>
      </c>
      <c r="G62" s="2231"/>
      <c r="H62" s="1884" t="s">
        <v>678</v>
      </c>
      <c r="I62" s="2214"/>
      <c r="J62" s="2214"/>
      <c r="K62" s="2228"/>
      <c r="L62" s="2229"/>
      <c r="M62" s="2230"/>
      <c r="N62" s="2230"/>
      <c r="O62" s="2212"/>
      <c r="P62" s="2212"/>
      <c r="Q62" s="2212"/>
      <c r="R62" s="2212"/>
      <c r="S62" s="2212"/>
      <c r="T62" s="2213"/>
    </row>
    <row r="63" spans="1:20" s="26" customFormat="1" ht="27.95" customHeight="1">
      <c r="A63" s="2218"/>
      <c r="B63" s="2219"/>
      <c r="C63" s="2219"/>
      <c r="D63" s="2211"/>
      <c r="E63" s="1859" t="s">
        <v>757</v>
      </c>
      <c r="F63" s="1273">
        <v>26</v>
      </c>
      <c r="G63" s="2231"/>
      <c r="H63" s="1884" t="s">
        <v>678</v>
      </c>
      <c r="I63" s="2214"/>
      <c r="J63" s="2214"/>
      <c r="K63" s="2228"/>
      <c r="L63" s="2229"/>
      <c r="M63" s="2230"/>
      <c r="N63" s="2230"/>
      <c r="O63" s="2212"/>
      <c r="P63" s="2212"/>
      <c r="Q63" s="2212"/>
      <c r="R63" s="2212"/>
      <c r="S63" s="2212"/>
      <c r="T63" s="2213"/>
    </row>
    <row r="64" spans="1:20" s="26" customFormat="1" ht="27.95" customHeight="1">
      <c r="A64" s="1875" t="s">
        <v>180</v>
      </c>
      <c r="B64" s="1887" t="s">
        <v>181</v>
      </c>
      <c r="C64" s="1887" t="s">
        <v>463</v>
      </c>
      <c r="D64" s="1877" t="s">
        <v>758</v>
      </c>
      <c r="E64" s="1877" t="s">
        <v>759</v>
      </c>
      <c r="F64" s="1892">
        <v>15</v>
      </c>
      <c r="G64" s="1888" t="s">
        <v>192</v>
      </c>
      <c r="H64" s="1884" t="s">
        <v>678</v>
      </c>
      <c r="I64" s="1863">
        <v>25000</v>
      </c>
      <c r="J64" s="1889"/>
      <c r="K64" s="1890"/>
      <c r="L64" s="1891">
        <f t="shared" ref="L64:L70" si="5">I64-K64</f>
        <v>25000</v>
      </c>
      <c r="M64" s="1892"/>
      <c r="N64" s="1892"/>
      <c r="O64" s="1892"/>
      <c r="P64" s="1892"/>
      <c r="Q64" s="1892"/>
      <c r="R64" s="1892"/>
      <c r="S64" s="1892">
        <v>1</v>
      </c>
      <c r="T64" s="1893"/>
    </row>
    <row r="65" spans="1:20" s="26" customFormat="1" ht="27.95" customHeight="1">
      <c r="A65" s="1875" t="s">
        <v>180</v>
      </c>
      <c r="B65" s="1887" t="s">
        <v>181</v>
      </c>
      <c r="C65" s="1887" t="s">
        <v>463</v>
      </c>
      <c r="D65" s="1877" t="s">
        <v>469</v>
      </c>
      <c r="E65" s="1877" t="s">
        <v>760</v>
      </c>
      <c r="F65" s="1892">
        <v>8</v>
      </c>
      <c r="G65" s="1884" t="s">
        <v>75</v>
      </c>
      <c r="H65" s="1884" t="s">
        <v>738</v>
      </c>
      <c r="I65" s="1863">
        <v>35000</v>
      </c>
      <c r="J65" s="1889">
        <v>44760.94</v>
      </c>
      <c r="K65" s="1890"/>
      <c r="L65" s="1891">
        <f t="shared" si="5"/>
        <v>35000</v>
      </c>
      <c r="M65" s="1892"/>
      <c r="N65" s="1892"/>
      <c r="O65" s="1892"/>
      <c r="P65" s="1892"/>
      <c r="Q65" s="1892">
        <v>1</v>
      </c>
      <c r="R65" s="1892"/>
      <c r="S65" s="1892"/>
      <c r="T65" s="1893"/>
    </row>
    <row r="66" spans="1:20" s="26" customFormat="1" ht="27.95" customHeight="1">
      <c r="A66" s="1875" t="s">
        <v>180</v>
      </c>
      <c r="B66" s="1887" t="s">
        <v>181</v>
      </c>
      <c r="C66" s="1887" t="s">
        <v>463</v>
      </c>
      <c r="D66" s="1877" t="s">
        <v>761</v>
      </c>
      <c r="E66" s="1877" t="s">
        <v>762</v>
      </c>
      <c r="F66" s="1892">
        <v>137</v>
      </c>
      <c r="G66" s="1888" t="s">
        <v>192</v>
      </c>
      <c r="H66" s="1884" t="s">
        <v>678</v>
      </c>
      <c r="I66" s="1863">
        <v>20000</v>
      </c>
      <c r="J66" s="1889"/>
      <c r="K66" s="1890"/>
      <c r="L66" s="1891">
        <f t="shared" si="5"/>
        <v>20000</v>
      </c>
      <c r="M66" s="1892"/>
      <c r="N66" s="1892"/>
      <c r="O66" s="1892"/>
      <c r="P66" s="1892"/>
      <c r="Q66" s="1892"/>
      <c r="R66" s="1892"/>
      <c r="S66" s="1892">
        <v>1</v>
      </c>
      <c r="T66" s="1893"/>
    </row>
    <row r="67" spans="1:20" s="26" customFormat="1" ht="27.95" customHeight="1">
      <c r="A67" s="1875" t="s">
        <v>180</v>
      </c>
      <c r="B67" s="1887" t="s">
        <v>181</v>
      </c>
      <c r="C67" s="1887" t="s">
        <v>463</v>
      </c>
      <c r="D67" s="1877" t="s">
        <v>763</v>
      </c>
      <c r="E67" s="1653" t="s">
        <v>721</v>
      </c>
      <c r="F67" s="1577">
        <v>50</v>
      </c>
      <c r="G67" s="1888" t="s">
        <v>192</v>
      </c>
      <c r="H67" s="1884" t="s">
        <v>678</v>
      </c>
      <c r="I67" s="1863">
        <v>13000</v>
      </c>
      <c r="J67" s="1889">
        <v>18577.3</v>
      </c>
      <c r="K67" s="1890"/>
      <c r="L67" s="1891">
        <f t="shared" si="5"/>
        <v>13000</v>
      </c>
      <c r="M67" s="1892"/>
      <c r="N67" s="1892"/>
      <c r="O67" s="1892"/>
      <c r="P67" s="1892"/>
      <c r="Q67" s="1892">
        <v>1</v>
      </c>
      <c r="R67" s="1892"/>
      <c r="S67" s="1892"/>
      <c r="T67" s="1893"/>
    </row>
    <row r="68" spans="1:20" s="26" customFormat="1" ht="27.95" customHeight="1">
      <c r="A68" s="1875" t="s">
        <v>180</v>
      </c>
      <c r="B68" s="1887" t="s">
        <v>181</v>
      </c>
      <c r="C68" s="1887" t="s">
        <v>463</v>
      </c>
      <c r="D68" s="1877" t="s">
        <v>764</v>
      </c>
      <c r="E68" s="1653" t="s">
        <v>721</v>
      </c>
      <c r="F68" s="1577">
        <v>59</v>
      </c>
      <c r="G68" s="1888" t="s">
        <v>192</v>
      </c>
      <c r="H68" s="1884" t="s">
        <v>678</v>
      </c>
      <c r="I68" s="1863">
        <v>22000</v>
      </c>
      <c r="J68" s="1889">
        <v>43396</v>
      </c>
      <c r="K68" s="1890"/>
      <c r="L68" s="1891">
        <f t="shared" si="5"/>
        <v>22000</v>
      </c>
      <c r="M68" s="1892"/>
      <c r="N68" s="1892"/>
      <c r="O68" s="1892"/>
      <c r="P68" s="1892"/>
      <c r="Q68" s="1892">
        <v>1</v>
      </c>
      <c r="R68" s="1892"/>
      <c r="S68" s="1892"/>
      <c r="T68" s="1893"/>
    </row>
    <row r="69" spans="1:20" s="26" customFormat="1" ht="27.95" customHeight="1">
      <c r="A69" s="1856" t="s">
        <v>180</v>
      </c>
      <c r="B69" s="1923" t="s">
        <v>181</v>
      </c>
      <c r="C69" s="1923" t="s">
        <v>476</v>
      </c>
      <c r="D69" s="1877" t="s">
        <v>765</v>
      </c>
      <c r="E69" s="1653" t="s">
        <v>271</v>
      </c>
      <c r="F69" s="1651">
        <v>98</v>
      </c>
      <c r="G69" s="1861" t="s">
        <v>192</v>
      </c>
      <c r="H69" s="1878" t="s">
        <v>678</v>
      </c>
      <c r="I69" s="1863">
        <v>70000</v>
      </c>
      <c r="J69" s="1935">
        <v>64900</v>
      </c>
      <c r="K69" s="1698"/>
      <c r="L69" s="1681">
        <f t="shared" si="5"/>
        <v>70000</v>
      </c>
      <c r="M69" s="1625">
        <v>75</v>
      </c>
      <c r="N69" s="1662"/>
      <c r="O69" s="1733"/>
      <c r="P69" s="1734">
        <v>1</v>
      </c>
      <c r="Q69" s="1683"/>
      <c r="R69" s="1683"/>
      <c r="S69" s="1683"/>
      <c r="T69" s="1789"/>
    </row>
    <row r="70" spans="1:20" s="26" customFormat="1" ht="27.95" customHeight="1">
      <c r="A70" s="1856" t="s">
        <v>180</v>
      </c>
      <c r="B70" s="1923" t="s">
        <v>181</v>
      </c>
      <c r="C70" s="1923" t="s">
        <v>476</v>
      </c>
      <c r="D70" s="1877" t="s">
        <v>766</v>
      </c>
      <c r="E70" s="1653" t="s">
        <v>271</v>
      </c>
      <c r="F70" s="1651">
        <v>62</v>
      </c>
      <c r="G70" s="1861" t="s">
        <v>192</v>
      </c>
      <c r="H70" s="1878" t="s">
        <v>678</v>
      </c>
      <c r="I70" s="1863">
        <v>55000</v>
      </c>
      <c r="J70" s="1935">
        <v>40120</v>
      </c>
      <c r="K70" s="1698"/>
      <c r="L70" s="1681">
        <f t="shared" si="5"/>
        <v>55000</v>
      </c>
      <c r="M70" s="1625">
        <v>75</v>
      </c>
      <c r="N70" s="1662"/>
      <c r="O70" s="1733"/>
      <c r="P70" s="1734">
        <v>1</v>
      </c>
      <c r="Q70" s="1683"/>
      <c r="R70" s="1683"/>
      <c r="S70" s="1683"/>
      <c r="T70" s="1789"/>
    </row>
    <row r="71" spans="1:20" s="26" customFormat="1" ht="27.95" customHeight="1">
      <c r="A71" s="1911" t="s">
        <v>180</v>
      </c>
      <c r="B71" s="1912" t="s">
        <v>181</v>
      </c>
      <c r="C71" s="1912" t="s">
        <v>512</v>
      </c>
      <c r="D71" s="1877" t="s">
        <v>767</v>
      </c>
      <c r="E71" s="1877" t="s">
        <v>768</v>
      </c>
      <c r="F71" s="1906">
        <v>85</v>
      </c>
      <c r="G71" s="1861" t="s">
        <v>192</v>
      </c>
      <c r="H71" s="1878" t="s">
        <v>678</v>
      </c>
      <c r="I71" s="1863">
        <v>35000</v>
      </c>
      <c r="J71" s="1863">
        <v>35000</v>
      </c>
      <c r="K71" s="1943">
        <v>35000</v>
      </c>
      <c r="L71" s="1910"/>
      <c r="M71" s="1906">
        <v>100</v>
      </c>
      <c r="N71" s="1906">
        <v>100</v>
      </c>
      <c r="O71" s="1906">
        <v>1</v>
      </c>
      <c r="P71" s="1906"/>
      <c r="Q71" s="1906"/>
      <c r="R71" s="1906"/>
      <c r="S71" s="1941"/>
      <c r="T71" s="1790" t="s">
        <v>515</v>
      </c>
    </row>
    <row r="72" spans="1:20" s="26" customFormat="1" ht="27.95" customHeight="1">
      <c r="A72" s="1911" t="s">
        <v>180</v>
      </c>
      <c r="B72" s="1912" t="s">
        <v>181</v>
      </c>
      <c r="C72" s="1912" t="s">
        <v>512</v>
      </c>
      <c r="D72" s="1877" t="s">
        <v>769</v>
      </c>
      <c r="E72" s="1877" t="s">
        <v>770</v>
      </c>
      <c r="F72" s="1906">
        <v>136</v>
      </c>
      <c r="G72" s="1861" t="s">
        <v>192</v>
      </c>
      <c r="H72" s="1878" t="s">
        <v>678</v>
      </c>
      <c r="I72" s="1863">
        <v>78033.25</v>
      </c>
      <c r="J72" s="1863">
        <v>78033.25</v>
      </c>
      <c r="K72" s="1943"/>
      <c r="L72" s="1910">
        <f>I72-K72</f>
        <v>78033.25</v>
      </c>
      <c r="M72" s="1906"/>
      <c r="N72" s="1906"/>
      <c r="O72" s="1906"/>
      <c r="P72" s="1906"/>
      <c r="Q72" s="1906">
        <v>1</v>
      </c>
      <c r="R72" s="1906"/>
      <c r="S72" s="1941"/>
      <c r="T72" s="1790" t="s">
        <v>771</v>
      </c>
    </row>
    <row r="73" spans="1:20" s="26" customFormat="1" ht="27.95" customHeight="1">
      <c r="A73" s="1911" t="s">
        <v>180</v>
      </c>
      <c r="B73" s="1912" t="s">
        <v>181</v>
      </c>
      <c r="C73" s="1912" t="s">
        <v>512</v>
      </c>
      <c r="D73" s="1877" t="s">
        <v>522</v>
      </c>
      <c r="E73" s="1877" t="s">
        <v>772</v>
      </c>
      <c r="F73" s="1906">
        <v>37</v>
      </c>
      <c r="G73" s="1861" t="s">
        <v>192</v>
      </c>
      <c r="H73" s="1878" t="s">
        <v>678</v>
      </c>
      <c r="I73" s="1863">
        <v>20000</v>
      </c>
      <c r="J73" s="1863">
        <v>20000</v>
      </c>
      <c r="K73" s="1943"/>
      <c r="L73" s="1910">
        <f>I73-K73</f>
        <v>20000</v>
      </c>
      <c r="M73" s="1906"/>
      <c r="N73" s="1906"/>
      <c r="O73" s="1906"/>
      <c r="P73" s="1906"/>
      <c r="Q73" s="1906">
        <v>1</v>
      </c>
      <c r="R73" s="1906"/>
      <c r="S73" s="1941"/>
      <c r="T73" s="1790" t="s">
        <v>773</v>
      </c>
    </row>
    <row r="74" spans="1:20" s="26" customFormat="1" ht="27.95" customHeight="1">
      <c r="A74" s="1911" t="s">
        <v>180</v>
      </c>
      <c r="B74" s="1912" t="s">
        <v>181</v>
      </c>
      <c r="C74" s="1912" t="s">
        <v>512</v>
      </c>
      <c r="D74" s="1877" t="s">
        <v>774</v>
      </c>
      <c r="E74" s="1877" t="s">
        <v>775</v>
      </c>
      <c r="F74" s="1906">
        <v>43</v>
      </c>
      <c r="G74" s="1861" t="s">
        <v>192</v>
      </c>
      <c r="H74" s="1878" t="s">
        <v>678</v>
      </c>
      <c r="I74" s="1863">
        <v>25000</v>
      </c>
      <c r="J74" s="1863">
        <v>25000</v>
      </c>
      <c r="K74" s="1943"/>
      <c r="L74" s="1910">
        <f>I74-K74</f>
        <v>25000</v>
      </c>
      <c r="M74" s="1906"/>
      <c r="N74" s="1906"/>
      <c r="O74" s="1906"/>
      <c r="P74" s="1906"/>
      <c r="Q74" s="1906">
        <v>1</v>
      </c>
      <c r="R74" s="1906"/>
      <c r="S74" s="1941"/>
      <c r="T74" s="1790" t="s">
        <v>773</v>
      </c>
    </row>
    <row r="75" spans="1:20" s="26" customFormat="1" ht="27.95" customHeight="1">
      <c r="A75" s="1852" t="s">
        <v>180</v>
      </c>
      <c r="B75" s="1854" t="s">
        <v>181</v>
      </c>
      <c r="C75" s="1854" t="s">
        <v>533</v>
      </c>
      <c r="D75" s="1855" t="s">
        <v>776</v>
      </c>
      <c r="E75" s="722" t="s">
        <v>777</v>
      </c>
      <c r="F75" s="793">
        <v>47</v>
      </c>
      <c r="G75" s="1861" t="s">
        <v>192</v>
      </c>
      <c r="H75" s="1928" t="s">
        <v>678</v>
      </c>
      <c r="I75" s="1849">
        <v>69000</v>
      </c>
      <c r="J75" s="1849">
        <v>65197.27</v>
      </c>
      <c r="K75" s="1851"/>
      <c r="L75" s="1850">
        <f>I75-K75</f>
        <v>69000</v>
      </c>
      <c r="M75" s="1847"/>
      <c r="N75" s="1036"/>
      <c r="O75" s="1847"/>
      <c r="P75" s="1847"/>
      <c r="Q75" s="1847">
        <v>1</v>
      </c>
      <c r="R75" s="1847"/>
      <c r="S75" s="1847"/>
      <c r="T75" s="1853"/>
    </row>
    <row r="76" spans="1:20" s="26" customFormat="1" ht="27.95" customHeight="1">
      <c r="A76" s="2226" t="s">
        <v>180</v>
      </c>
      <c r="B76" s="2210" t="s">
        <v>181</v>
      </c>
      <c r="C76" s="2210" t="s">
        <v>533</v>
      </c>
      <c r="D76" s="2227" t="s">
        <v>778</v>
      </c>
      <c r="E76" s="1706" t="s">
        <v>779</v>
      </c>
      <c r="F76" s="1606">
        <v>29</v>
      </c>
      <c r="G76" s="2272" t="s">
        <v>192</v>
      </c>
      <c r="H76" s="1928" t="s">
        <v>678</v>
      </c>
      <c r="I76" s="2205">
        <v>15000</v>
      </c>
      <c r="J76" s="2205">
        <v>14359.03</v>
      </c>
      <c r="K76" s="2206"/>
      <c r="L76" s="2207">
        <f>I76-K76</f>
        <v>15000</v>
      </c>
      <c r="M76" s="2203"/>
      <c r="N76" s="2208"/>
      <c r="O76" s="2203"/>
      <c r="P76" s="2203"/>
      <c r="Q76" s="2203">
        <v>1</v>
      </c>
      <c r="R76" s="2203"/>
      <c r="S76" s="2203"/>
      <c r="T76" s="2204"/>
    </row>
    <row r="77" spans="1:20" s="26" customFormat="1" ht="27.95" customHeight="1">
      <c r="A77" s="2226"/>
      <c r="B77" s="2210"/>
      <c r="C77" s="2210"/>
      <c r="D77" s="2227"/>
      <c r="E77" s="722" t="s">
        <v>780</v>
      </c>
      <c r="F77" s="793">
        <v>15</v>
      </c>
      <c r="G77" s="2272"/>
      <c r="H77" s="1928" t="s">
        <v>678</v>
      </c>
      <c r="I77" s="2205"/>
      <c r="J77" s="2205"/>
      <c r="K77" s="2206"/>
      <c r="L77" s="2207"/>
      <c r="M77" s="2203"/>
      <c r="N77" s="2208"/>
      <c r="O77" s="2203"/>
      <c r="P77" s="2203"/>
      <c r="Q77" s="2203"/>
      <c r="R77" s="2203"/>
      <c r="S77" s="2203"/>
      <c r="T77" s="2204"/>
    </row>
    <row r="78" spans="1:20" s="26" customFormat="1" ht="27.95" customHeight="1">
      <c r="A78" s="2226"/>
      <c r="B78" s="2210"/>
      <c r="C78" s="2210"/>
      <c r="D78" s="2227"/>
      <c r="E78" s="722" t="s">
        <v>781</v>
      </c>
      <c r="F78" s="793">
        <v>20</v>
      </c>
      <c r="G78" s="2272"/>
      <c r="H78" s="1928" t="s">
        <v>678</v>
      </c>
      <c r="I78" s="2205"/>
      <c r="J78" s="2205"/>
      <c r="K78" s="2206"/>
      <c r="L78" s="2207"/>
      <c r="M78" s="2203"/>
      <c r="N78" s="2208"/>
      <c r="O78" s="2203"/>
      <c r="P78" s="2203"/>
      <c r="Q78" s="2203"/>
      <c r="R78" s="2203"/>
      <c r="S78" s="2203"/>
      <c r="T78" s="2204"/>
    </row>
    <row r="79" spans="1:20" s="26" customFormat="1" ht="27.95" customHeight="1">
      <c r="A79" s="2226"/>
      <c r="B79" s="2210"/>
      <c r="C79" s="2210"/>
      <c r="D79" s="2227"/>
      <c r="E79" s="722" t="s">
        <v>782</v>
      </c>
      <c r="F79" s="793">
        <v>12</v>
      </c>
      <c r="G79" s="2272"/>
      <c r="H79" s="1928" t="s">
        <v>678</v>
      </c>
      <c r="I79" s="2205"/>
      <c r="J79" s="2205"/>
      <c r="K79" s="2206"/>
      <c r="L79" s="2207"/>
      <c r="M79" s="2203"/>
      <c r="N79" s="2208"/>
      <c r="O79" s="2203"/>
      <c r="P79" s="2203"/>
      <c r="Q79" s="2203"/>
      <c r="R79" s="2203"/>
      <c r="S79" s="2203"/>
      <c r="T79" s="2204"/>
    </row>
    <row r="80" spans="1:20" s="26" customFormat="1" ht="27.95" customHeight="1">
      <c r="A80" s="2226"/>
      <c r="B80" s="2210"/>
      <c r="C80" s="2210"/>
      <c r="D80" s="2227"/>
      <c r="E80" s="1706" t="s">
        <v>783</v>
      </c>
      <c r="F80" s="1606">
        <v>25</v>
      </c>
      <c r="G80" s="2272"/>
      <c r="H80" s="1928" t="s">
        <v>678</v>
      </c>
      <c r="I80" s="2205"/>
      <c r="J80" s="2205"/>
      <c r="K80" s="2206"/>
      <c r="L80" s="2207"/>
      <c r="M80" s="2203"/>
      <c r="N80" s="2208"/>
      <c r="O80" s="2203"/>
      <c r="P80" s="2203"/>
      <c r="Q80" s="2203"/>
      <c r="R80" s="2203"/>
      <c r="S80" s="2203"/>
      <c r="T80" s="2204"/>
    </row>
    <row r="81" spans="1:20" s="26" customFormat="1" ht="27.95" customHeight="1">
      <c r="A81" s="2226"/>
      <c r="B81" s="2210"/>
      <c r="C81" s="2210"/>
      <c r="D81" s="2227"/>
      <c r="E81" s="722" t="s">
        <v>784</v>
      </c>
      <c r="F81" s="793">
        <v>14</v>
      </c>
      <c r="G81" s="2272"/>
      <c r="H81" s="1928" t="s">
        <v>678</v>
      </c>
      <c r="I81" s="2205"/>
      <c r="J81" s="2205"/>
      <c r="K81" s="2206"/>
      <c r="L81" s="2207"/>
      <c r="M81" s="2203"/>
      <c r="N81" s="2208"/>
      <c r="O81" s="2203"/>
      <c r="P81" s="2203"/>
      <c r="Q81" s="2203"/>
      <c r="R81" s="2203"/>
      <c r="S81" s="2203"/>
      <c r="T81" s="2204"/>
    </row>
    <row r="82" spans="1:20" s="26" customFormat="1" ht="27.95" customHeight="1">
      <c r="A82" s="2226" t="s">
        <v>180</v>
      </c>
      <c r="B82" s="2210" t="s">
        <v>181</v>
      </c>
      <c r="C82" s="2210" t="s">
        <v>533</v>
      </c>
      <c r="D82" s="1855" t="s">
        <v>785</v>
      </c>
      <c r="E82" s="1706" t="s">
        <v>786</v>
      </c>
      <c r="F82" s="1039">
        <v>112</v>
      </c>
      <c r="G82" s="1861" t="s">
        <v>192</v>
      </c>
      <c r="H82" s="1928" t="s">
        <v>678</v>
      </c>
      <c r="I82" s="2205">
        <v>155000</v>
      </c>
      <c r="J82" s="2205">
        <v>148509.99</v>
      </c>
      <c r="K82" s="2206"/>
      <c r="L82" s="2207">
        <f>I82-K82</f>
        <v>155000</v>
      </c>
      <c r="M82" s="2203"/>
      <c r="N82" s="2208"/>
      <c r="O82" s="2203"/>
      <c r="P82" s="2203"/>
      <c r="Q82" s="2203">
        <v>1</v>
      </c>
      <c r="R82" s="2203"/>
      <c r="S82" s="2203"/>
      <c r="T82" s="2204"/>
    </row>
    <row r="83" spans="1:20" s="26" customFormat="1" ht="27.95" customHeight="1">
      <c r="A83" s="2226"/>
      <c r="B83" s="2210"/>
      <c r="C83" s="2210"/>
      <c r="D83" s="1855" t="s">
        <v>787</v>
      </c>
      <c r="E83" s="1706" t="s">
        <v>788</v>
      </c>
      <c r="F83" s="1039">
        <v>147</v>
      </c>
      <c r="G83" s="1861" t="s">
        <v>192</v>
      </c>
      <c r="H83" s="1928" t="s">
        <v>678</v>
      </c>
      <c r="I83" s="2205"/>
      <c r="J83" s="2205"/>
      <c r="K83" s="2206"/>
      <c r="L83" s="2207"/>
      <c r="M83" s="2203"/>
      <c r="N83" s="2208"/>
      <c r="O83" s="2203"/>
      <c r="P83" s="2203"/>
      <c r="Q83" s="2203"/>
      <c r="R83" s="2203"/>
      <c r="S83" s="2203"/>
      <c r="T83" s="2204"/>
    </row>
    <row r="84" spans="1:20" s="26" customFormat="1" ht="27.95" customHeight="1">
      <c r="A84" s="1852" t="s">
        <v>180</v>
      </c>
      <c r="B84" s="1854" t="s">
        <v>181</v>
      </c>
      <c r="C84" s="1854" t="s">
        <v>533</v>
      </c>
      <c r="D84" s="1855" t="s">
        <v>789</v>
      </c>
      <c r="E84" s="1706" t="s">
        <v>790</v>
      </c>
      <c r="F84" s="1039">
        <v>101</v>
      </c>
      <c r="G84" s="1861" t="s">
        <v>192</v>
      </c>
      <c r="H84" s="1928" t="s">
        <v>678</v>
      </c>
      <c r="I84" s="1849">
        <v>34000</v>
      </c>
      <c r="J84" s="1849">
        <v>32124.86</v>
      </c>
      <c r="K84" s="1851"/>
      <c r="L84" s="1850">
        <f>I84-K84</f>
        <v>34000</v>
      </c>
      <c r="M84" s="1847"/>
      <c r="N84" s="1847"/>
      <c r="O84" s="1847"/>
      <c r="P84" s="1847"/>
      <c r="Q84" s="1847">
        <v>1</v>
      </c>
      <c r="R84" s="1847"/>
      <c r="S84" s="1847"/>
      <c r="T84" s="1853"/>
    </row>
    <row r="85" spans="1:20" s="26" customFormat="1" ht="27.95" customHeight="1">
      <c r="A85" s="1852" t="s">
        <v>180</v>
      </c>
      <c r="B85" s="1854" t="s">
        <v>181</v>
      </c>
      <c r="C85" s="1854" t="s">
        <v>533</v>
      </c>
      <c r="D85" s="1855" t="s">
        <v>791</v>
      </c>
      <c r="E85" s="1706" t="s">
        <v>792</v>
      </c>
      <c r="F85" s="1606">
        <v>52</v>
      </c>
      <c r="G85" s="1861" t="s">
        <v>192</v>
      </c>
      <c r="H85" s="1928" t="s">
        <v>678</v>
      </c>
      <c r="I85" s="1849">
        <v>190000</v>
      </c>
      <c r="J85" s="1849"/>
      <c r="K85" s="1851"/>
      <c r="L85" s="1850">
        <f>I85-K85</f>
        <v>190000</v>
      </c>
      <c r="M85" s="1847"/>
      <c r="N85" s="1846"/>
      <c r="O85" s="1847"/>
      <c r="P85" s="1847"/>
      <c r="Q85" s="1847"/>
      <c r="R85" s="1847">
        <v>1</v>
      </c>
      <c r="S85" s="1847"/>
      <c r="T85" s="1853"/>
    </row>
    <row r="86" spans="1:20" s="26" customFormat="1" ht="27.95" customHeight="1">
      <c r="A86" s="1852" t="s">
        <v>180</v>
      </c>
      <c r="B86" s="1854" t="s">
        <v>181</v>
      </c>
      <c r="C86" s="1854" t="s">
        <v>533</v>
      </c>
      <c r="D86" s="1855" t="s">
        <v>793</v>
      </c>
      <c r="E86" s="722" t="s">
        <v>794</v>
      </c>
      <c r="F86" s="793">
        <v>20</v>
      </c>
      <c r="G86" s="1861" t="s">
        <v>192</v>
      </c>
      <c r="H86" s="1928" t="s">
        <v>678</v>
      </c>
      <c r="I86" s="1849">
        <v>5000</v>
      </c>
      <c r="J86" s="1849"/>
      <c r="K86" s="1851"/>
      <c r="L86" s="1850">
        <f>I86-K86</f>
        <v>5000</v>
      </c>
      <c r="M86" s="1847"/>
      <c r="N86" s="1846"/>
      <c r="O86" s="1847"/>
      <c r="P86" s="1847"/>
      <c r="Q86" s="1847"/>
      <c r="R86" s="1847"/>
      <c r="S86" s="1847">
        <v>1</v>
      </c>
      <c r="T86" s="1853"/>
    </row>
    <row r="87" spans="1:20" s="26" customFormat="1" ht="27.95" customHeight="1">
      <c r="A87" s="2226" t="s">
        <v>180</v>
      </c>
      <c r="B87" s="2210" t="s">
        <v>181</v>
      </c>
      <c r="C87" s="2210" t="s">
        <v>533</v>
      </c>
      <c r="D87" s="2227" t="s">
        <v>795</v>
      </c>
      <c r="E87" s="1706" t="s">
        <v>796</v>
      </c>
      <c r="F87" s="1039">
        <v>40</v>
      </c>
      <c r="G87" s="1861" t="s">
        <v>192</v>
      </c>
      <c r="H87" s="1928" t="s">
        <v>678</v>
      </c>
      <c r="I87" s="2205">
        <v>5000</v>
      </c>
      <c r="J87" s="2205"/>
      <c r="K87" s="2206"/>
      <c r="L87" s="2207">
        <f>I87-K87</f>
        <v>5000</v>
      </c>
      <c r="M87" s="2203"/>
      <c r="N87" s="2208"/>
      <c r="O87" s="2203"/>
      <c r="P87" s="2203"/>
      <c r="Q87" s="2203"/>
      <c r="R87" s="2203"/>
      <c r="S87" s="2203">
        <v>1</v>
      </c>
      <c r="T87" s="2204"/>
    </row>
    <row r="88" spans="1:20" s="26" customFormat="1" ht="27.95" customHeight="1">
      <c r="A88" s="2226"/>
      <c r="B88" s="2210"/>
      <c r="C88" s="2210"/>
      <c r="D88" s="2227"/>
      <c r="E88" s="722" t="s">
        <v>797</v>
      </c>
      <c r="F88" s="793">
        <v>32</v>
      </c>
      <c r="G88" s="1861" t="s">
        <v>192</v>
      </c>
      <c r="H88" s="1928" t="s">
        <v>678</v>
      </c>
      <c r="I88" s="2205"/>
      <c r="J88" s="2205"/>
      <c r="K88" s="2206"/>
      <c r="L88" s="2207"/>
      <c r="M88" s="2203"/>
      <c r="N88" s="2208"/>
      <c r="O88" s="2203"/>
      <c r="P88" s="2203"/>
      <c r="Q88" s="2203"/>
      <c r="R88" s="2203"/>
      <c r="S88" s="2203"/>
      <c r="T88" s="2204"/>
    </row>
    <row r="89" spans="1:20" s="26" customFormat="1" ht="16.5" customHeight="1">
      <c r="A89" s="2226" t="s">
        <v>180</v>
      </c>
      <c r="B89" s="2210" t="s">
        <v>181</v>
      </c>
      <c r="C89" s="2210" t="s">
        <v>533</v>
      </c>
      <c r="D89" s="2227" t="s">
        <v>540</v>
      </c>
      <c r="E89" s="1706" t="s">
        <v>798</v>
      </c>
      <c r="F89" s="1039">
        <v>68</v>
      </c>
      <c r="G89" s="1861" t="s">
        <v>192</v>
      </c>
      <c r="H89" s="1928" t="s">
        <v>678</v>
      </c>
      <c r="I89" s="2205">
        <v>5000</v>
      </c>
      <c r="J89" s="2205"/>
      <c r="K89" s="2206"/>
      <c r="L89" s="2207">
        <f>I89-K89</f>
        <v>5000</v>
      </c>
      <c r="M89" s="2203"/>
      <c r="N89" s="2208"/>
      <c r="O89" s="2203">
        <v>1</v>
      </c>
      <c r="P89" s="2203"/>
      <c r="Q89" s="2203"/>
      <c r="R89" s="2203"/>
      <c r="S89" s="2203"/>
      <c r="T89" s="2204"/>
    </row>
    <row r="90" spans="1:20" s="26" customFormat="1" ht="15" customHeight="1">
      <c r="A90" s="2226"/>
      <c r="B90" s="2210"/>
      <c r="C90" s="2210"/>
      <c r="D90" s="2227"/>
      <c r="E90" s="722" t="s">
        <v>799</v>
      </c>
      <c r="F90" s="793">
        <v>36</v>
      </c>
      <c r="G90" s="1861" t="s">
        <v>192</v>
      </c>
      <c r="H90" s="1928" t="s">
        <v>678</v>
      </c>
      <c r="I90" s="2205"/>
      <c r="J90" s="2205"/>
      <c r="K90" s="2206"/>
      <c r="L90" s="2207"/>
      <c r="M90" s="2203"/>
      <c r="N90" s="2208"/>
      <c r="O90" s="2203"/>
      <c r="P90" s="2203"/>
      <c r="Q90" s="2203"/>
      <c r="R90" s="2203"/>
      <c r="S90" s="2203"/>
      <c r="T90" s="2204"/>
    </row>
    <row r="91" spans="1:20" s="26" customFormat="1" ht="18" customHeight="1">
      <c r="A91" s="2226"/>
      <c r="B91" s="2210"/>
      <c r="C91" s="2210"/>
      <c r="D91" s="2227"/>
      <c r="E91" s="722" t="s">
        <v>800</v>
      </c>
      <c r="F91" s="793">
        <v>67</v>
      </c>
      <c r="G91" s="1861" t="s">
        <v>192</v>
      </c>
      <c r="H91" s="1928" t="s">
        <v>678</v>
      </c>
      <c r="I91" s="2205"/>
      <c r="J91" s="2205"/>
      <c r="K91" s="2206"/>
      <c r="L91" s="2207"/>
      <c r="M91" s="2203"/>
      <c r="N91" s="2208"/>
      <c r="O91" s="2203"/>
      <c r="P91" s="2203"/>
      <c r="Q91" s="2203"/>
      <c r="R91" s="2203"/>
      <c r="S91" s="2203"/>
      <c r="T91" s="2204"/>
    </row>
    <row r="92" spans="1:20" s="26" customFormat="1" ht="29.25" customHeight="1">
      <c r="A92" s="1856" t="s">
        <v>9</v>
      </c>
      <c r="B92" s="1854" t="s">
        <v>181</v>
      </c>
      <c r="C92" s="1854" t="s">
        <v>533</v>
      </c>
      <c r="D92" s="1877" t="s">
        <v>801</v>
      </c>
      <c r="E92" s="1877" t="s">
        <v>802</v>
      </c>
      <c r="F92" s="793">
        <v>9</v>
      </c>
      <c r="G92" s="1861" t="s">
        <v>192</v>
      </c>
      <c r="H92" s="1878" t="s">
        <v>678</v>
      </c>
      <c r="I92" s="1849">
        <v>33000</v>
      </c>
      <c r="J92" s="1849"/>
      <c r="K92" s="1851"/>
      <c r="L92" s="1850">
        <f t="shared" ref="L92:L98" si="6">I92-K92</f>
        <v>33000</v>
      </c>
      <c r="M92" s="1847"/>
      <c r="N92" s="1846"/>
      <c r="O92" s="1847"/>
      <c r="P92" s="1847"/>
      <c r="Q92" s="1847"/>
      <c r="R92" s="1847">
        <v>1</v>
      </c>
      <c r="S92" s="1847"/>
      <c r="T92" s="1853"/>
    </row>
    <row r="93" spans="1:20" s="26" customFormat="1" ht="18" customHeight="1">
      <c r="A93" s="2209" t="s">
        <v>9</v>
      </c>
      <c r="B93" s="2210" t="s">
        <v>181</v>
      </c>
      <c r="C93" s="2210" t="s">
        <v>533</v>
      </c>
      <c r="D93" s="2211" t="s">
        <v>803</v>
      </c>
      <c r="E93" s="1653" t="s">
        <v>533</v>
      </c>
      <c r="F93" s="1606">
        <v>133</v>
      </c>
      <c r="G93" s="1861" t="s">
        <v>192</v>
      </c>
      <c r="H93" s="1878" t="s">
        <v>678</v>
      </c>
      <c r="I93" s="2205">
        <v>91000</v>
      </c>
      <c r="J93" s="2205"/>
      <c r="K93" s="2206"/>
      <c r="L93" s="2207">
        <f t="shared" si="6"/>
        <v>91000</v>
      </c>
      <c r="M93" s="2203"/>
      <c r="N93" s="2208"/>
      <c r="O93" s="2203"/>
      <c r="P93" s="2203"/>
      <c r="Q93" s="2203"/>
      <c r="R93" s="2203">
        <v>1</v>
      </c>
      <c r="S93" s="2203"/>
      <c r="T93" s="2204"/>
    </row>
    <row r="94" spans="1:20" s="26" customFormat="1" ht="29.25" customHeight="1">
      <c r="A94" s="2209"/>
      <c r="B94" s="2210"/>
      <c r="C94" s="2210"/>
      <c r="D94" s="2211"/>
      <c r="E94" s="1877" t="s">
        <v>804</v>
      </c>
      <c r="F94" s="793">
        <v>67</v>
      </c>
      <c r="G94" s="1861" t="s">
        <v>192</v>
      </c>
      <c r="H94" s="1878" t="s">
        <v>678</v>
      </c>
      <c r="I94" s="2205"/>
      <c r="J94" s="2205"/>
      <c r="K94" s="2206"/>
      <c r="L94" s="2207">
        <f t="shared" si="6"/>
        <v>0</v>
      </c>
      <c r="M94" s="2203"/>
      <c r="N94" s="2208"/>
      <c r="O94" s="2203"/>
      <c r="P94" s="2203"/>
      <c r="Q94" s="2203"/>
      <c r="R94" s="2203"/>
      <c r="S94" s="2203"/>
      <c r="T94" s="2204"/>
    </row>
    <row r="95" spans="1:20" s="26" customFormat="1" ht="19.5" customHeight="1">
      <c r="A95" s="2209" t="s">
        <v>9</v>
      </c>
      <c r="B95" s="2210" t="s">
        <v>181</v>
      </c>
      <c r="C95" s="2210" t="s">
        <v>533</v>
      </c>
      <c r="D95" s="2211" t="s">
        <v>805</v>
      </c>
      <c r="E95" s="1653" t="s">
        <v>533</v>
      </c>
      <c r="F95" s="1606">
        <v>89</v>
      </c>
      <c r="G95" s="1861" t="s">
        <v>192</v>
      </c>
      <c r="H95" s="1878" t="s">
        <v>678</v>
      </c>
      <c r="I95" s="2205">
        <v>139000</v>
      </c>
      <c r="J95" s="2205"/>
      <c r="K95" s="2206"/>
      <c r="L95" s="2207">
        <f t="shared" si="6"/>
        <v>139000</v>
      </c>
      <c r="M95" s="2203"/>
      <c r="N95" s="2208"/>
      <c r="O95" s="2203"/>
      <c r="P95" s="2203"/>
      <c r="Q95" s="2203"/>
      <c r="R95" s="2203">
        <v>1</v>
      </c>
      <c r="S95" s="2203"/>
      <c r="T95" s="2204"/>
    </row>
    <row r="96" spans="1:20" s="26" customFormat="1" ht="24" customHeight="1">
      <c r="A96" s="2209"/>
      <c r="B96" s="2210"/>
      <c r="C96" s="2210"/>
      <c r="D96" s="2211"/>
      <c r="E96" s="1877" t="s">
        <v>806</v>
      </c>
      <c r="F96" s="793">
        <v>19</v>
      </c>
      <c r="G96" s="1861" t="s">
        <v>192</v>
      </c>
      <c r="H96" s="1878" t="s">
        <v>678</v>
      </c>
      <c r="I96" s="2205"/>
      <c r="J96" s="2205"/>
      <c r="K96" s="2206"/>
      <c r="L96" s="2207">
        <f t="shared" si="6"/>
        <v>0</v>
      </c>
      <c r="M96" s="2203"/>
      <c r="N96" s="2208"/>
      <c r="O96" s="2203"/>
      <c r="P96" s="2203"/>
      <c r="Q96" s="2203"/>
      <c r="R96" s="2203"/>
      <c r="S96" s="2203"/>
      <c r="T96" s="2204"/>
    </row>
    <row r="97" spans="1:20" s="26" customFormat="1" ht="29.25" customHeight="1">
      <c r="A97" s="2209"/>
      <c r="B97" s="2210"/>
      <c r="C97" s="2210"/>
      <c r="D97" s="2211"/>
      <c r="E97" s="1877" t="s">
        <v>807</v>
      </c>
      <c r="F97" s="793">
        <v>19</v>
      </c>
      <c r="G97" s="1861" t="s">
        <v>192</v>
      </c>
      <c r="H97" s="1878" t="s">
        <v>678</v>
      </c>
      <c r="I97" s="2205"/>
      <c r="J97" s="2205"/>
      <c r="K97" s="2206"/>
      <c r="L97" s="2207">
        <f t="shared" si="6"/>
        <v>0</v>
      </c>
      <c r="M97" s="2203"/>
      <c r="N97" s="2208"/>
      <c r="O97" s="2203"/>
      <c r="P97" s="2203"/>
      <c r="Q97" s="2203"/>
      <c r="R97" s="2203"/>
      <c r="S97" s="2203"/>
      <c r="T97" s="2204"/>
    </row>
    <row r="98" spans="1:20" s="26" customFormat="1" ht="29.25" customHeight="1">
      <c r="A98" s="1856" t="s">
        <v>9</v>
      </c>
      <c r="B98" s="1854" t="s">
        <v>181</v>
      </c>
      <c r="C98" s="1854" t="s">
        <v>533</v>
      </c>
      <c r="D98" s="1877" t="s">
        <v>808</v>
      </c>
      <c r="E98" s="1877" t="s">
        <v>809</v>
      </c>
      <c r="F98" s="793">
        <v>62</v>
      </c>
      <c r="G98" s="1861" t="s">
        <v>192</v>
      </c>
      <c r="H98" s="1878" t="s">
        <v>678</v>
      </c>
      <c r="I98" s="1849">
        <v>21000</v>
      </c>
      <c r="J98" s="1849"/>
      <c r="K98" s="1851"/>
      <c r="L98" s="1850">
        <f t="shared" si="6"/>
        <v>21000</v>
      </c>
      <c r="M98" s="1847"/>
      <c r="N98" s="1846"/>
      <c r="O98" s="1847"/>
      <c r="P98" s="1847"/>
      <c r="Q98" s="1847"/>
      <c r="R98" s="1847">
        <v>1</v>
      </c>
      <c r="S98" s="1847"/>
      <c r="T98" s="1853"/>
    </row>
    <row r="99" spans="1:20" s="26" customFormat="1" ht="21.95" customHeight="1">
      <c r="A99" s="2218" t="s">
        <v>180</v>
      </c>
      <c r="B99" s="2219" t="s">
        <v>181</v>
      </c>
      <c r="C99" s="2219" t="s">
        <v>553</v>
      </c>
      <c r="D99" s="2224" t="s">
        <v>810</v>
      </c>
      <c r="E99" s="1877" t="s">
        <v>811</v>
      </c>
      <c r="F99" s="1892">
        <v>24</v>
      </c>
      <c r="G99" s="2220" t="s">
        <v>192</v>
      </c>
      <c r="H99" s="1878" t="s">
        <v>678</v>
      </c>
      <c r="I99" s="2214">
        <v>80000</v>
      </c>
      <c r="J99" s="2214">
        <v>79650</v>
      </c>
      <c r="K99" s="2222">
        <v>79650</v>
      </c>
      <c r="L99" s="2216">
        <f>I99-K99</f>
        <v>350</v>
      </c>
      <c r="M99" s="2212">
        <v>100</v>
      </c>
      <c r="N99" s="2212">
        <v>100</v>
      </c>
      <c r="O99" s="2212">
        <v>1</v>
      </c>
      <c r="P99" s="2212"/>
      <c r="Q99" s="2212"/>
      <c r="R99" s="2212"/>
      <c r="S99" s="2212"/>
      <c r="T99" s="2217" t="s">
        <v>812</v>
      </c>
    </row>
    <row r="100" spans="1:20" s="26" customFormat="1" ht="21.95" customHeight="1">
      <c r="A100" s="2218"/>
      <c r="B100" s="2219"/>
      <c r="C100" s="2219"/>
      <c r="D100" s="2225"/>
      <c r="E100" s="1877" t="s">
        <v>813</v>
      </c>
      <c r="F100" s="1892">
        <v>14</v>
      </c>
      <c r="G100" s="2220"/>
      <c r="H100" s="1878" t="s">
        <v>678</v>
      </c>
      <c r="I100" s="2214"/>
      <c r="J100" s="2221"/>
      <c r="K100" s="2223"/>
      <c r="L100" s="2216"/>
      <c r="M100" s="2212"/>
      <c r="N100" s="2212"/>
      <c r="O100" s="2212"/>
      <c r="P100" s="2212"/>
      <c r="Q100" s="2212"/>
      <c r="R100" s="2212"/>
      <c r="S100" s="2212"/>
      <c r="T100" s="2217"/>
    </row>
    <row r="101" spans="1:20" s="26" customFormat="1" ht="21.95" customHeight="1">
      <c r="A101" s="2218"/>
      <c r="B101" s="2219"/>
      <c r="C101" s="2219"/>
      <c r="D101" s="2225"/>
      <c r="E101" s="1877" t="s">
        <v>814</v>
      </c>
      <c r="F101" s="1892">
        <v>26</v>
      </c>
      <c r="G101" s="2220"/>
      <c r="H101" s="1878" t="s">
        <v>678</v>
      </c>
      <c r="I101" s="2214"/>
      <c r="J101" s="2221"/>
      <c r="K101" s="2223"/>
      <c r="L101" s="2216"/>
      <c r="M101" s="2212"/>
      <c r="N101" s="2212"/>
      <c r="O101" s="2212"/>
      <c r="P101" s="2212"/>
      <c r="Q101" s="2212"/>
      <c r="R101" s="2212"/>
      <c r="S101" s="2212"/>
      <c r="T101" s="2217"/>
    </row>
    <row r="102" spans="1:20" s="26" customFormat="1" ht="21.95" customHeight="1">
      <c r="A102" s="2218"/>
      <c r="B102" s="2219"/>
      <c r="C102" s="2219"/>
      <c r="D102" s="2225"/>
      <c r="E102" s="1653" t="s">
        <v>815</v>
      </c>
      <c r="F102" s="1577">
        <v>32</v>
      </c>
      <c r="G102" s="2220"/>
      <c r="H102" s="1878" t="s">
        <v>678</v>
      </c>
      <c r="I102" s="2214"/>
      <c r="J102" s="2221"/>
      <c r="K102" s="2223"/>
      <c r="L102" s="2216"/>
      <c r="M102" s="2212"/>
      <c r="N102" s="2212"/>
      <c r="O102" s="2212"/>
      <c r="P102" s="2212"/>
      <c r="Q102" s="2212"/>
      <c r="R102" s="2212"/>
      <c r="S102" s="2212"/>
      <c r="T102" s="2217"/>
    </row>
    <row r="103" spans="1:20" s="26" customFormat="1" ht="21.95" customHeight="1">
      <c r="A103" s="2218"/>
      <c r="B103" s="2219"/>
      <c r="C103" s="2219"/>
      <c r="D103" s="2225"/>
      <c r="E103" s="1653" t="s">
        <v>816</v>
      </c>
      <c r="F103" s="1577">
        <v>18</v>
      </c>
      <c r="G103" s="2220"/>
      <c r="H103" s="1878" t="s">
        <v>678</v>
      </c>
      <c r="I103" s="2214"/>
      <c r="J103" s="2221"/>
      <c r="K103" s="2223"/>
      <c r="L103" s="2216"/>
      <c r="M103" s="2212"/>
      <c r="N103" s="2212"/>
      <c r="O103" s="2212"/>
      <c r="P103" s="2212"/>
      <c r="Q103" s="2212"/>
      <c r="R103" s="2212"/>
      <c r="S103" s="2212"/>
      <c r="T103" s="2217"/>
    </row>
    <row r="104" spans="1:20" s="26" customFormat="1" ht="21.95" customHeight="1">
      <c r="A104" s="2218"/>
      <c r="B104" s="2219"/>
      <c r="C104" s="2219"/>
      <c r="D104" s="2225"/>
      <c r="E104" s="1653" t="s">
        <v>817</v>
      </c>
      <c r="F104" s="1794">
        <v>80</v>
      </c>
      <c r="G104" s="2220"/>
      <c r="H104" s="1878" t="s">
        <v>678</v>
      </c>
      <c r="I104" s="2214"/>
      <c r="J104" s="2221"/>
      <c r="K104" s="2223"/>
      <c r="L104" s="2216"/>
      <c r="M104" s="2212"/>
      <c r="N104" s="2212"/>
      <c r="O104" s="2212"/>
      <c r="P104" s="2212"/>
      <c r="Q104" s="2212"/>
      <c r="R104" s="2212"/>
      <c r="S104" s="2212"/>
      <c r="T104" s="2217"/>
    </row>
    <row r="105" spans="1:20" s="26" customFormat="1" ht="27.95" customHeight="1">
      <c r="A105" s="2218" t="s">
        <v>180</v>
      </c>
      <c r="B105" s="2219" t="s">
        <v>181</v>
      </c>
      <c r="C105" s="2219" t="s">
        <v>570</v>
      </c>
      <c r="D105" s="2211" t="s">
        <v>818</v>
      </c>
      <c r="E105" s="1653" t="s">
        <v>819</v>
      </c>
      <c r="F105" s="1577">
        <v>32</v>
      </c>
      <c r="G105" s="2220" t="s">
        <v>192</v>
      </c>
      <c r="H105" s="1878" t="s">
        <v>678</v>
      </c>
      <c r="I105" s="2214">
        <v>10000</v>
      </c>
      <c r="J105" s="2214">
        <v>10000</v>
      </c>
      <c r="K105" s="2215">
        <v>10000</v>
      </c>
      <c r="L105" s="2216">
        <f>I105-K105</f>
        <v>0</v>
      </c>
      <c r="M105" s="2212">
        <v>100</v>
      </c>
      <c r="N105" s="2212">
        <v>100</v>
      </c>
      <c r="O105" s="2212">
        <v>1</v>
      </c>
      <c r="P105" s="2212"/>
      <c r="Q105" s="2212"/>
      <c r="R105" s="2212"/>
      <c r="S105" s="2212"/>
      <c r="T105" s="2213"/>
    </row>
    <row r="106" spans="1:20" s="26" customFormat="1" ht="27.95" customHeight="1">
      <c r="A106" s="2218"/>
      <c r="B106" s="2219"/>
      <c r="C106" s="2219"/>
      <c r="D106" s="2211"/>
      <c r="E106" s="1653" t="s">
        <v>820</v>
      </c>
      <c r="F106" s="1577">
        <v>40</v>
      </c>
      <c r="G106" s="2220"/>
      <c r="H106" s="1878" t="s">
        <v>678</v>
      </c>
      <c r="I106" s="2214"/>
      <c r="J106" s="2214"/>
      <c r="K106" s="2215"/>
      <c r="L106" s="2216"/>
      <c r="M106" s="2212"/>
      <c r="N106" s="2212"/>
      <c r="O106" s="2212"/>
      <c r="P106" s="2212"/>
      <c r="Q106" s="2212"/>
      <c r="R106" s="2212"/>
      <c r="S106" s="2212"/>
      <c r="T106" s="2213"/>
    </row>
    <row r="107" spans="1:20" s="26" customFormat="1" ht="27.95" customHeight="1">
      <c r="A107" s="1875" t="s">
        <v>180</v>
      </c>
      <c r="B107" s="1887" t="s">
        <v>181</v>
      </c>
      <c r="C107" s="1887" t="s">
        <v>570</v>
      </c>
      <c r="D107" s="1877" t="s">
        <v>571</v>
      </c>
      <c r="E107" s="1653" t="s">
        <v>271</v>
      </c>
      <c r="F107" s="1577">
        <v>78</v>
      </c>
      <c r="G107" s="1878" t="s">
        <v>192</v>
      </c>
      <c r="H107" s="1878" t="s">
        <v>678</v>
      </c>
      <c r="I107" s="1863">
        <v>12549.47</v>
      </c>
      <c r="J107" s="1863">
        <v>12549.47</v>
      </c>
      <c r="K107" s="1890">
        <v>12549.47</v>
      </c>
      <c r="L107" s="1891">
        <f t="shared" ref="L107:L112" si="7">I107-K107</f>
        <v>0</v>
      </c>
      <c r="M107" s="1892">
        <v>100</v>
      </c>
      <c r="N107" s="1892">
        <v>100</v>
      </c>
      <c r="O107" s="1892">
        <v>1</v>
      </c>
      <c r="P107" s="1892"/>
      <c r="Q107" s="1892"/>
      <c r="R107" s="1892"/>
      <c r="S107" s="1892"/>
      <c r="T107" s="1893"/>
    </row>
    <row r="108" spans="1:20" s="26" customFormat="1" ht="27.95" customHeight="1">
      <c r="A108" s="1875" t="s">
        <v>180</v>
      </c>
      <c r="B108" s="1887" t="s">
        <v>181</v>
      </c>
      <c r="C108" s="1887" t="s">
        <v>570</v>
      </c>
      <c r="D108" s="1877" t="s">
        <v>821</v>
      </c>
      <c r="E108" s="1653" t="s">
        <v>271</v>
      </c>
      <c r="F108" s="1577">
        <v>49</v>
      </c>
      <c r="G108" s="1878" t="s">
        <v>192</v>
      </c>
      <c r="H108" s="1878" t="s">
        <v>678</v>
      </c>
      <c r="I108" s="1863">
        <v>8000</v>
      </c>
      <c r="J108" s="1863">
        <v>8000</v>
      </c>
      <c r="K108" s="1890">
        <v>8000</v>
      </c>
      <c r="L108" s="1891">
        <f t="shared" si="7"/>
        <v>0</v>
      </c>
      <c r="M108" s="1892">
        <v>100</v>
      </c>
      <c r="N108" s="1892">
        <v>100</v>
      </c>
      <c r="O108" s="1892">
        <v>1</v>
      </c>
      <c r="P108" s="1892"/>
      <c r="Q108" s="1892"/>
      <c r="R108" s="1892"/>
      <c r="S108" s="1892"/>
      <c r="T108" s="1893"/>
    </row>
    <row r="109" spans="1:20" s="26" customFormat="1" ht="27.95" customHeight="1">
      <c r="A109" s="1875" t="s">
        <v>180</v>
      </c>
      <c r="B109" s="1887" t="s">
        <v>181</v>
      </c>
      <c r="C109" s="1887" t="s">
        <v>570</v>
      </c>
      <c r="D109" s="1877" t="s">
        <v>822</v>
      </c>
      <c r="E109" s="1653" t="s">
        <v>271</v>
      </c>
      <c r="F109" s="1577">
        <v>30</v>
      </c>
      <c r="G109" s="1878" t="s">
        <v>192</v>
      </c>
      <c r="H109" s="1878" t="s">
        <v>678</v>
      </c>
      <c r="I109" s="1863">
        <v>6000</v>
      </c>
      <c r="J109" s="1863">
        <v>6000</v>
      </c>
      <c r="K109" s="1890">
        <v>6000</v>
      </c>
      <c r="L109" s="1891">
        <f>I109-K109</f>
        <v>0</v>
      </c>
      <c r="M109" s="1892">
        <v>100</v>
      </c>
      <c r="N109" s="1892">
        <v>100</v>
      </c>
      <c r="O109" s="1892">
        <v>1</v>
      </c>
      <c r="P109" s="1892"/>
      <c r="Q109" s="1892"/>
      <c r="R109" s="1892"/>
      <c r="S109" s="1892"/>
      <c r="T109" s="1893"/>
    </row>
    <row r="110" spans="1:20" s="26" customFormat="1" ht="27.95" customHeight="1">
      <c r="A110" s="1875" t="s">
        <v>180</v>
      </c>
      <c r="B110" s="1887" t="s">
        <v>181</v>
      </c>
      <c r="C110" s="1887" t="s">
        <v>570</v>
      </c>
      <c r="D110" s="1877" t="s">
        <v>584</v>
      </c>
      <c r="E110" s="1653" t="s">
        <v>271</v>
      </c>
      <c r="F110" s="1577">
        <v>45</v>
      </c>
      <c r="G110" s="1878" t="s">
        <v>192</v>
      </c>
      <c r="H110" s="1878" t="s">
        <v>678</v>
      </c>
      <c r="I110" s="1863">
        <v>5000</v>
      </c>
      <c r="J110" s="1863">
        <v>5000</v>
      </c>
      <c r="K110" s="1890">
        <v>5000</v>
      </c>
      <c r="L110" s="1891">
        <f t="shared" si="7"/>
        <v>0</v>
      </c>
      <c r="M110" s="1892">
        <v>100</v>
      </c>
      <c r="N110" s="1892">
        <v>100</v>
      </c>
      <c r="O110" s="1892">
        <v>1</v>
      </c>
      <c r="P110" s="1892"/>
      <c r="Q110" s="1892"/>
      <c r="R110" s="1892"/>
      <c r="S110" s="1892"/>
      <c r="T110" s="1893"/>
    </row>
    <row r="111" spans="1:20" s="26" customFormat="1" ht="27.95" customHeight="1">
      <c r="A111" s="1875" t="s">
        <v>180</v>
      </c>
      <c r="B111" s="1887" t="s">
        <v>181</v>
      </c>
      <c r="C111" s="1887" t="s">
        <v>570</v>
      </c>
      <c r="D111" s="1877" t="s">
        <v>571</v>
      </c>
      <c r="E111" s="1877" t="s">
        <v>823</v>
      </c>
      <c r="F111" s="1892">
        <v>35</v>
      </c>
      <c r="G111" s="1878" t="s">
        <v>192</v>
      </c>
      <c r="H111" s="1878" t="s">
        <v>678</v>
      </c>
      <c r="I111" s="1863">
        <v>10567</v>
      </c>
      <c r="J111" s="1863">
        <v>10567</v>
      </c>
      <c r="K111" s="1890">
        <v>10567</v>
      </c>
      <c r="L111" s="1891">
        <f>I111-K111</f>
        <v>0</v>
      </c>
      <c r="M111" s="1892">
        <v>100</v>
      </c>
      <c r="N111" s="1892">
        <v>100</v>
      </c>
      <c r="O111" s="1892">
        <v>1</v>
      </c>
      <c r="P111" s="1892"/>
      <c r="Q111" s="1892"/>
      <c r="R111" s="1892"/>
      <c r="S111" s="1892"/>
      <c r="T111" s="1893"/>
    </row>
    <row r="112" spans="1:20" s="26" customFormat="1" ht="27.95" customHeight="1">
      <c r="A112" s="1875" t="s">
        <v>180</v>
      </c>
      <c r="B112" s="1887" t="s">
        <v>181</v>
      </c>
      <c r="C112" s="1887" t="s">
        <v>570</v>
      </c>
      <c r="D112" s="1877" t="s">
        <v>575</v>
      </c>
      <c r="E112" s="1877" t="s">
        <v>824</v>
      </c>
      <c r="F112" s="1892">
        <v>30</v>
      </c>
      <c r="G112" s="1861" t="s">
        <v>192</v>
      </c>
      <c r="H112" s="1878" t="s">
        <v>678</v>
      </c>
      <c r="I112" s="1863">
        <v>15500</v>
      </c>
      <c r="J112" s="1863">
        <v>15500</v>
      </c>
      <c r="K112" s="1890">
        <v>15500</v>
      </c>
      <c r="L112" s="1891">
        <f t="shared" si="7"/>
        <v>0</v>
      </c>
      <c r="M112" s="1892">
        <v>100</v>
      </c>
      <c r="N112" s="1892">
        <v>100</v>
      </c>
      <c r="O112" s="1892">
        <v>1</v>
      </c>
      <c r="P112" s="1892"/>
      <c r="Q112" s="1892"/>
      <c r="R112" s="1892"/>
      <c r="S112" s="1892"/>
      <c r="T112" s="1893"/>
    </row>
    <row r="113" spans="1:20" s="26" customFormat="1" ht="27.95" customHeight="1">
      <c r="A113" s="1911" t="s">
        <v>180</v>
      </c>
      <c r="B113" s="1924" t="s">
        <v>181</v>
      </c>
      <c r="C113" s="1924" t="s">
        <v>593</v>
      </c>
      <c r="D113" s="1877" t="s">
        <v>825</v>
      </c>
      <c r="E113" s="1224" t="s">
        <v>721</v>
      </c>
      <c r="F113" s="1013">
        <v>46</v>
      </c>
      <c r="G113" s="1878" t="s">
        <v>192</v>
      </c>
      <c r="H113" s="1878" t="s">
        <v>678</v>
      </c>
      <c r="I113" s="1863">
        <v>95000</v>
      </c>
      <c r="J113" s="1934"/>
      <c r="K113" s="1956"/>
      <c r="L113" s="1946">
        <f>I113-K113</f>
        <v>95000</v>
      </c>
      <c r="M113" s="1268"/>
      <c r="N113" s="1268"/>
      <c r="O113" s="1268"/>
      <c r="P113" s="1268"/>
      <c r="Q113" s="1268"/>
      <c r="R113" s="1268"/>
      <c r="S113" s="1268">
        <v>1</v>
      </c>
      <c r="T113" s="1509" t="s">
        <v>826</v>
      </c>
    </row>
    <row r="114" spans="1:20" s="26" customFormat="1" ht="27.95" customHeight="1">
      <c r="A114" s="1911" t="s">
        <v>180</v>
      </c>
      <c r="B114" s="1266" t="s">
        <v>181</v>
      </c>
      <c r="C114" s="1266" t="s">
        <v>593</v>
      </c>
      <c r="D114" s="1877" t="s">
        <v>827</v>
      </c>
      <c r="E114" s="1224" t="s">
        <v>721</v>
      </c>
      <c r="F114" s="1013">
        <v>25</v>
      </c>
      <c r="G114" s="1878" t="s">
        <v>192</v>
      </c>
      <c r="H114" s="1878" t="s">
        <v>678</v>
      </c>
      <c r="I114" s="1863">
        <v>120000</v>
      </c>
      <c r="J114" s="1272">
        <v>113280</v>
      </c>
      <c r="K114" s="1956"/>
      <c r="L114" s="1946">
        <f t="shared" ref="L114:L122" si="8">I114-K114</f>
        <v>120000</v>
      </c>
      <c r="M114" s="1268">
        <v>30</v>
      </c>
      <c r="N114" s="1268"/>
      <c r="O114" s="1268"/>
      <c r="P114" s="1268"/>
      <c r="Q114" s="1268">
        <v>1</v>
      </c>
      <c r="R114" s="1268"/>
      <c r="S114" s="1268"/>
      <c r="T114" s="1509"/>
    </row>
    <row r="115" spans="1:20" s="26" customFormat="1" ht="27.95" customHeight="1">
      <c r="A115" s="1911" t="s">
        <v>180</v>
      </c>
      <c r="B115" s="1266" t="s">
        <v>181</v>
      </c>
      <c r="C115" s="1266" t="s">
        <v>593</v>
      </c>
      <c r="D115" s="1877" t="s">
        <v>828</v>
      </c>
      <c r="E115" s="1224" t="s">
        <v>721</v>
      </c>
      <c r="F115" s="1013">
        <v>144</v>
      </c>
      <c r="G115" s="1878" t="s">
        <v>192</v>
      </c>
      <c r="H115" s="1878" t="s">
        <v>678</v>
      </c>
      <c r="I115" s="1863">
        <v>95000</v>
      </c>
      <c r="J115" s="1272">
        <v>83199.44</v>
      </c>
      <c r="K115" s="1956"/>
      <c r="L115" s="1946">
        <f t="shared" si="8"/>
        <v>95000</v>
      </c>
      <c r="M115" s="1268">
        <v>100</v>
      </c>
      <c r="N115" s="1268"/>
      <c r="O115" s="1268">
        <v>1</v>
      </c>
      <c r="P115" s="1268"/>
      <c r="Q115" s="1268"/>
      <c r="R115" s="1268"/>
      <c r="S115" s="1268"/>
      <c r="T115" s="1509"/>
    </row>
    <row r="116" spans="1:20" s="26" customFormat="1" ht="27.95" customHeight="1">
      <c r="A116" s="1911" t="s">
        <v>180</v>
      </c>
      <c r="B116" s="1266" t="s">
        <v>181</v>
      </c>
      <c r="C116" s="1266" t="s">
        <v>593</v>
      </c>
      <c r="D116" s="1877" t="s">
        <v>829</v>
      </c>
      <c r="E116" s="1224" t="s">
        <v>721</v>
      </c>
      <c r="F116" s="1013">
        <v>58</v>
      </c>
      <c r="G116" s="1878" t="s">
        <v>192</v>
      </c>
      <c r="H116" s="1878" t="s">
        <v>678</v>
      </c>
      <c r="I116" s="1863">
        <v>65000</v>
      </c>
      <c r="J116" s="1015">
        <v>49914</v>
      </c>
      <c r="K116" s="1956"/>
      <c r="L116" s="1946">
        <f t="shared" si="8"/>
        <v>65000</v>
      </c>
      <c r="M116" s="1268">
        <v>15</v>
      </c>
      <c r="N116" s="1268"/>
      <c r="O116" s="1268"/>
      <c r="P116" s="1268"/>
      <c r="Q116" s="1268">
        <v>1</v>
      </c>
      <c r="R116" s="1268"/>
      <c r="S116" s="1268"/>
      <c r="T116" s="1509"/>
    </row>
    <row r="117" spans="1:20" s="26" customFormat="1" ht="27.95" customHeight="1">
      <c r="A117" s="1911" t="s">
        <v>180</v>
      </c>
      <c r="B117" s="1266" t="s">
        <v>181</v>
      </c>
      <c r="C117" s="1266" t="s">
        <v>593</v>
      </c>
      <c r="D117" s="1877" t="s">
        <v>830</v>
      </c>
      <c r="E117" s="1877" t="s">
        <v>398</v>
      </c>
      <c r="F117" s="1264">
        <v>5</v>
      </c>
      <c r="G117" s="1878" t="s">
        <v>192</v>
      </c>
      <c r="H117" s="1878" t="s">
        <v>678</v>
      </c>
      <c r="I117" s="1863">
        <v>75000</v>
      </c>
      <c r="J117" s="1272"/>
      <c r="K117" s="1956"/>
      <c r="L117" s="1946">
        <f t="shared" si="8"/>
        <v>75000</v>
      </c>
      <c r="M117" s="1268"/>
      <c r="N117" s="1268"/>
      <c r="O117" s="1268"/>
      <c r="P117" s="1268"/>
      <c r="Q117" s="1268"/>
      <c r="R117" s="1268">
        <v>1</v>
      </c>
      <c r="S117" s="1268"/>
      <c r="T117" s="1509" t="s">
        <v>831</v>
      </c>
    </row>
    <row r="118" spans="1:20" s="26" customFormat="1" ht="27.95" customHeight="1">
      <c r="A118" s="1911" t="s">
        <v>180</v>
      </c>
      <c r="B118" s="1266" t="s">
        <v>181</v>
      </c>
      <c r="C118" s="1266" t="s">
        <v>593</v>
      </c>
      <c r="D118" s="1877" t="s">
        <v>832</v>
      </c>
      <c r="E118" s="1224" t="s">
        <v>721</v>
      </c>
      <c r="F118" s="1013">
        <v>20</v>
      </c>
      <c r="G118" s="1878" t="s">
        <v>192</v>
      </c>
      <c r="H118" s="1878" t="s">
        <v>678</v>
      </c>
      <c r="I118" s="1863">
        <v>10000</v>
      </c>
      <c r="J118" s="1272"/>
      <c r="K118" s="1945"/>
      <c r="L118" s="1946">
        <f t="shared" si="8"/>
        <v>10000</v>
      </c>
      <c r="M118" s="1268"/>
      <c r="N118" s="1268"/>
      <c r="O118" s="1268"/>
      <c r="P118" s="1268"/>
      <c r="Q118" s="1268"/>
      <c r="R118" s="1268"/>
      <c r="S118" s="1268">
        <v>1</v>
      </c>
      <c r="T118" s="1509" t="s">
        <v>833</v>
      </c>
    </row>
    <row r="119" spans="1:20" s="26" customFormat="1" ht="27.95" customHeight="1">
      <c r="A119" s="1911" t="s">
        <v>180</v>
      </c>
      <c r="B119" s="1266" t="s">
        <v>181</v>
      </c>
      <c r="C119" s="1266" t="s">
        <v>593</v>
      </c>
      <c r="D119" s="1877" t="s">
        <v>834</v>
      </c>
      <c r="E119" s="1224" t="s">
        <v>721</v>
      </c>
      <c r="F119" s="1013">
        <v>44</v>
      </c>
      <c r="G119" s="1878" t="s">
        <v>192</v>
      </c>
      <c r="H119" s="1878" t="s">
        <v>678</v>
      </c>
      <c r="I119" s="1863">
        <v>10000</v>
      </c>
      <c r="J119" s="1272"/>
      <c r="K119" s="1945"/>
      <c r="L119" s="1946">
        <f t="shared" si="8"/>
        <v>10000</v>
      </c>
      <c r="M119" s="1268">
        <v>90</v>
      </c>
      <c r="N119" s="1268"/>
      <c r="O119" s="1268">
        <v>1</v>
      </c>
      <c r="P119" s="1268"/>
      <c r="Q119" s="1268"/>
      <c r="R119" s="1268"/>
      <c r="S119" s="1268"/>
      <c r="T119" s="1509"/>
    </row>
    <row r="120" spans="1:20" s="26" customFormat="1" ht="27.95" customHeight="1">
      <c r="A120" s="1911" t="s">
        <v>180</v>
      </c>
      <c r="B120" s="1266" t="s">
        <v>181</v>
      </c>
      <c r="C120" s="1266" t="s">
        <v>593</v>
      </c>
      <c r="D120" s="1877" t="s">
        <v>835</v>
      </c>
      <c r="E120" s="1224" t="s">
        <v>721</v>
      </c>
      <c r="F120" s="1013">
        <v>41</v>
      </c>
      <c r="G120" s="1878" t="s">
        <v>192</v>
      </c>
      <c r="H120" s="1878" t="s">
        <v>678</v>
      </c>
      <c r="I120" s="1863">
        <v>10000</v>
      </c>
      <c r="J120" s="1272"/>
      <c r="K120" s="1945"/>
      <c r="L120" s="1946">
        <f t="shared" si="8"/>
        <v>10000</v>
      </c>
      <c r="M120" s="1268"/>
      <c r="N120" s="1268"/>
      <c r="O120" s="1268"/>
      <c r="P120" s="1268"/>
      <c r="Q120" s="1268"/>
      <c r="R120" s="1268"/>
      <c r="S120" s="1268">
        <v>1</v>
      </c>
      <c r="T120" s="1509" t="s">
        <v>833</v>
      </c>
    </row>
    <row r="121" spans="1:20" s="26" customFormat="1" ht="27.95" customHeight="1">
      <c r="A121" s="1911" t="s">
        <v>180</v>
      </c>
      <c r="B121" s="1266" t="s">
        <v>181</v>
      </c>
      <c r="C121" s="1266" t="s">
        <v>593</v>
      </c>
      <c r="D121" s="1877" t="s">
        <v>836</v>
      </c>
      <c r="E121" s="1224" t="s">
        <v>721</v>
      </c>
      <c r="F121" s="1013">
        <v>21</v>
      </c>
      <c r="G121" s="1878" t="s">
        <v>192</v>
      </c>
      <c r="H121" s="1878" t="s">
        <v>678</v>
      </c>
      <c r="I121" s="1863">
        <v>10000</v>
      </c>
      <c r="J121" s="1272"/>
      <c r="K121" s="1945"/>
      <c r="L121" s="1946">
        <f t="shared" si="8"/>
        <v>10000</v>
      </c>
      <c r="M121" s="1268"/>
      <c r="N121" s="1268"/>
      <c r="O121" s="1268"/>
      <c r="P121" s="1268"/>
      <c r="Q121" s="1268"/>
      <c r="R121" s="1268"/>
      <c r="S121" s="1268">
        <v>1</v>
      </c>
      <c r="T121" s="1509" t="s">
        <v>833</v>
      </c>
    </row>
    <row r="122" spans="1:20" s="26" customFormat="1" ht="27.95" customHeight="1">
      <c r="A122" s="1911" t="s">
        <v>180</v>
      </c>
      <c r="B122" s="1266" t="s">
        <v>181</v>
      </c>
      <c r="C122" s="1266" t="s">
        <v>593</v>
      </c>
      <c r="D122" s="1877" t="s">
        <v>837</v>
      </c>
      <c r="E122" s="1877" t="s">
        <v>838</v>
      </c>
      <c r="F122" s="1264">
        <v>54</v>
      </c>
      <c r="G122" s="1878" t="s">
        <v>192</v>
      </c>
      <c r="H122" s="1878" t="s">
        <v>678</v>
      </c>
      <c r="I122" s="1863">
        <v>10000</v>
      </c>
      <c r="J122" s="1934"/>
      <c r="K122" s="1696"/>
      <c r="L122" s="1946">
        <f t="shared" si="8"/>
        <v>10000</v>
      </c>
      <c r="M122" s="1268"/>
      <c r="N122" s="1268"/>
      <c r="O122" s="1268"/>
      <c r="P122" s="1268"/>
      <c r="Q122" s="1268"/>
      <c r="R122" s="1268"/>
      <c r="S122" s="1268">
        <v>1</v>
      </c>
      <c r="T122" s="1509" t="s">
        <v>833</v>
      </c>
    </row>
    <row r="123" spans="1:20" s="26" customFormat="1" ht="27.95" customHeight="1">
      <c r="A123" s="1911" t="s">
        <v>180</v>
      </c>
      <c r="B123" s="1912" t="s">
        <v>181</v>
      </c>
      <c r="C123" s="1912" t="s">
        <v>642</v>
      </c>
      <c r="D123" s="1877" t="s">
        <v>839</v>
      </c>
      <c r="E123" s="1653" t="s">
        <v>839</v>
      </c>
      <c r="F123" s="1689">
        <v>155</v>
      </c>
      <c r="G123" s="1878" t="s">
        <v>192</v>
      </c>
      <c r="H123" s="1888" t="s">
        <v>678</v>
      </c>
      <c r="I123" s="1863">
        <v>30000</v>
      </c>
      <c r="J123" s="1953">
        <v>32500</v>
      </c>
      <c r="K123" s="1695"/>
      <c r="L123" s="1910">
        <f>I123-K123</f>
        <v>30000</v>
      </c>
      <c r="M123" s="1906">
        <v>100</v>
      </c>
      <c r="N123" s="1906"/>
      <c r="O123" s="1941">
        <v>1</v>
      </c>
      <c r="P123" s="1941"/>
      <c r="Q123" s="1941"/>
      <c r="R123" s="1941"/>
      <c r="S123" s="1941"/>
      <c r="T123" s="1790"/>
    </row>
    <row r="124" spans="1:20" s="26" customFormat="1" ht="27.95" customHeight="1">
      <c r="A124" s="1911" t="s">
        <v>180</v>
      </c>
      <c r="B124" s="1912" t="s">
        <v>181</v>
      </c>
      <c r="C124" s="1912" t="s">
        <v>642</v>
      </c>
      <c r="D124" s="1877" t="s">
        <v>840</v>
      </c>
      <c r="E124" s="1653" t="s">
        <v>840</v>
      </c>
      <c r="F124" s="1689">
        <v>138</v>
      </c>
      <c r="G124" s="1878" t="s">
        <v>192</v>
      </c>
      <c r="H124" s="1888" t="s">
        <v>678</v>
      </c>
      <c r="I124" s="1863">
        <v>34000</v>
      </c>
      <c r="J124" s="1953">
        <v>26000</v>
      </c>
      <c r="K124" s="1695"/>
      <c r="L124" s="1910">
        <f>I124-K124</f>
        <v>34000</v>
      </c>
      <c r="M124" s="1906">
        <v>100</v>
      </c>
      <c r="N124" s="1906"/>
      <c r="O124" s="1941">
        <v>1</v>
      </c>
      <c r="P124" s="1941"/>
      <c r="Q124" s="1941"/>
      <c r="R124" s="1941"/>
      <c r="S124" s="1941"/>
      <c r="T124" s="1790"/>
    </row>
    <row r="125" spans="1:20" s="26" customFormat="1" ht="27.95" customHeight="1" thickBot="1">
      <c r="A125" s="2001" t="s">
        <v>180</v>
      </c>
      <c r="B125" s="1795" t="s">
        <v>181</v>
      </c>
      <c r="C125" s="1795" t="s">
        <v>642</v>
      </c>
      <c r="D125" s="1523" t="s">
        <v>841</v>
      </c>
      <c r="E125" s="1523" t="s">
        <v>842</v>
      </c>
      <c r="F125" s="1517">
        <v>110</v>
      </c>
      <c r="G125" s="1519" t="s">
        <v>192</v>
      </c>
      <c r="H125" s="1997" t="s">
        <v>678</v>
      </c>
      <c r="I125" s="1545">
        <v>36000</v>
      </c>
      <c r="J125" s="1690">
        <v>41500</v>
      </c>
      <c r="K125" s="1792"/>
      <c r="L125" s="1692">
        <f>I125-K125</f>
        <v>36000</v>
      </c>
      <c r="M125" s="1517">
        <v>100</v>
      </c>
      <c r="N125" s="1517"/>
      <c r="O125" s="1256">
        <v>1</v>
      </c>
      <c r="P125" s="1256"/>
      <c r="Q125" s="1256"/>
      <c r="R125" s="1256"/>
      <c r="S125" s="1256"/>
      <c r="T125" s="1791"/>
    </row>
    <row r="126" spans="1:20" s="159" customFormat="1" ht="23.25" customHeight="1" thickBot="1">
      <c r="A126" s="2261" t="s">
        <v>10</v>
      </c>
      <c r="B126" s="2262"/>
      <c r="C126" s="2262"/>
      <c r="D126" s="2262"/>
      <c r="E126" s="2263"/>
      <c r="F126" s="1610">
        <f>SUM(F6:F125)</f>
        <v>5975</v>
      </c>
      <c r="G126" s="1611"/>
      <c r="H126" s="1521"/>
      <c r="I126" s="1612">
        <f>SUM(I6:I125)</f>
        <v>3265420.11</v>
      </c>
      <c r="J126" s="1612">
        <f>SUM(J6:J125)</f>
        <v>2373409.15</v>
      </c>
      <c r="K126" s="1613">
        <f>SUM(K6:K125)</f>
        <v>440061.67999999993</v>
      </c>
      <c r="L126" s="1614">
        <f>I126-K126</f>
        <v>2825358.4299999997</v>
      </c>
      <c r="M126" s="1615"/>
      <c r="N126" s="1615"/>
      <c r="O126" s="1703">
        <f>SUM(O6:O125)</f>
        <v>23</v>
      </c>
      <c r="P126" s="1615">
        <f>SUM(P6:P125)</f>
        <v>4</v>
      </c>
      <c r="Q126" s="1615">
        <f>SUM(Q6:Q125)</f>
        <v>33</v>
      </c>
      <c r="R126" s="1615">
        <f>SUM(R6:R125)</f>
        <v>9</v>
      </c>
      <c r="S126" s="1615">
        <f>SUM(S6:S125)</f>
        <v>10</v>
      </c>
      <c r="T126" s="1616"/>
    </row>
    <row r="127" spans="1:20" ht="12.75" customHeight="1">
      <c r="F127" s="571"/>
      <c r="G127" s="18"/>
      <c r="I127" s="569"/>
      <c r="J127" s="569"/>
      <c r="L127" s="2876"/>
      <c r="M127" s="18"/>
      <c r="N127" s="18"/>
    </row>
    <row r="128" spans="1:20" ht="12.75" customHeight="1">
      <c r="F128" s="571"/>
      <c r="G128" s="18"/>
      <c r="I128" s="569"/>
      <c r="J128" s="569"/>
      <c r="L128" s="2876"/>
      <c r="M128" s="18"/>
      <c r="N128" s="18"/>
    </row>
    <row r="129" spans="1:14" ht="12.75">
      <c r="F129" s="571"/>
      <c r="G129" s="18"/>
      <c r="I129" s="569"/>
      <c r="J129" s="569"/>
      <c r="L129" s="2876"/>
      <c r="M129" s="18"/>
      <c r="N129" s="18"/>
    </row>
    <row r="130" spans="1:14" ht="12.75">
      <c r="F130" s="571"/>
      <c r="G130" s="18"/>
      <c r="I130" s="569"/>
      <c r="J130" s="569"/>
      <c r="L130" s="2876"/>
      <c r="M130" s="18"/>
      <c r="N130" s="18"/>
    </row>
    <row r="131" spans="1:14" ht="12.75">
      <c r="F131" s="571"/>
      <c r="G131" s="18"/>
      <c r="I131" s="569"/>
      <c r="J131" s="569"/>
      <c r="L131" s="2876"/>
      <c r="M131" s="18"/>
      <c r="N131" s="18"/>
    </row>
    <row r="132" spans="1:14" s="18" customFormat="1" ht="12.75">
      <c r="A132" s="569"/>
      <c r="C132" s="569"/>
      <c r="D132" s="570"/>
      <c r="E132" s="571"/>
      <c r="F132" s="571"/>
      <c r="H132" s="569"/>
      <c r="I132" s="569"/>
      <c r="J132" s="569"/>
      <c r="K132" s="572"/>
      <c r="L132" s="2876"/>
    </row>
    <row r="133" spans="1:14" s="18" customFormat="1" ht="12.75">
      <c r="A133" s="569"/>
      <c r="C133" s="569"/>
      <c r="D133" s="570"/>
      <c r="E133" s="571"/>
      <c r="F133" s="571"/>
      <c r="H133" s="569"/>
      <c r="I133" s="569"/>
      <c r="J133" s="569"/>
      <c r="K133" s="572"/>
      <c r="L133" s="2876"/>
    </row>
    <row r="134" spans="1:14" s="18" customFormat="1" ht="12.75">
      <c r="A134" s="569"/>
      <c r="C134" s="569"/>
      <c r="D134" s="570"/>
      <c r="E134" s="571"/>
      <c r="F134" s="571"/>
      <c r="H134" s="569"/>
      <c r="I134" s="569"/>
      <c r="J134" s="569"/>
      <c r="K134" s="572"/>
      <c r="L134" s="2876"/>
    </row>
    <row r="135" spans="1:14" s="18" customFormat="1" ht="12.75">
      <c r="A135" s="569"/>
      <c r="C135" s="569"/>
      <c r="D135" s="570"/>
      <c r="E135" s="571"/>
      <c r="F135" s="571"/>
      <c r="H135" s="569"/>
      <c r="I135" s="569"/>
      <c r="J135" s="569"/>
      <c r="K135" s="572"/>
      <c r="L135" s="2876"/>
    </row>
    <row r="136" spans="1:14" s="18" customFormat="1" ht="12.75">
      <c r="A136" s="569"/>
      <c r="C136" s="569"/>
      <c r="D136" s="570"/>
      <c r="E136" s="571"/>
      <c r="F136" s="571"/>
      <c r="H136" s="569"/>
      <c r="I136" s="569"/>
      <c r="J136" s="569"/>
      <c r="K136" s="572"/>
      <c r="L136" s="2876"/>
    </row>
    <row r="137" spans="1:14" s="18" customFormat="1" ht="12.75">
      <c r="A137" s="569"/>
      <c r="C137" s="569"/>
      <c r="D137" s="570"/>
      <c r="E137" s="571"/>
      <c r="F137" s="571"/>
      <c r="H137" s="569"/>
      <c r="I137" s="569"/>
      <c r="J137" s="569"/>
      <c r="K137" s="572"/>
      <c r="L137" s="2876"/>
    </row>
    <row r="138" spans="1:14" s="18" customFormat="1" ht="12.75">
      <c r="A138" s="569"/>
      <c r="C138" s="569"/>
      <c r="D138" s="570"/>
      <c r="E138" s="571"/>
      <c r="F138" s="571"/>
      <c r="H138" s="569"/>
      <c r="I138" s="569"/>
      <c r="J138" s="569"/>
      <c r="K138" s="572"/>
      <c r="L138" s="2876"/>
    </row>
    <row r="139" spans="1:14" s="18" customFormat="1" ht="12.75">
      <c r="A139" s="569"/>
      <c r="C139" s="569"/>
      <c r="D139" s="570"/>
      <c r="E139" s="571"/>
      <c r="F139" s="571"/>
      <c r="H139" s="569"/>
      <c r="I139" s="569"/>
      <c r="J139" s="569"/>
      <c r="K139" s="572"/>
      <c r="L139" s="2876"/>
    </row>
    <row r="140" spans="1:14" s="18" customFormat="1" ht="12.75">
      <c r="A140" s="569"/>
      <c r="C140" s="569"/>
      <c r="D140" s="570"/>
      <c r="E140" s="571"/>
      <c r="F140" s="571"/>
      <c r="H140" s="569"/>
      <c r="I140" s="569"/>
      <c r="J140" s="569"/>
      <c r="K140" s="572"/>
      <c r="L140" s="2876"/>
    </row>
    <row r="141" spans="1:14" s="18" customFormat="1" ht="12.75">
      <c r="A141" s="569"/>
      <c r="C141" s="569"/>
      <c r="D141" s="570"/>
      <c r="E141" s="571"/>
      <c r="F141" s="571"/>
      <c r="H141" s="569"/>
      <c r="I141" s="569"/>
      <c r="J141" s="569"/>
      <c r="K141" s="572"/>
      <c r="L141" s="2876"/>
    </row>
    <row r="142" spans="1:14" s="18" customFormat="1" ht="12.75">
      <c r="A142" s="569"/>
      <c r="C142" s="569"/>
      <c r="D142" s="570"/>
      <c r="E142" s="571"/>
      <c r="F142" s="571"/>
      <c r="H142" s="569"/>
      <c r="I142" s="569"/>
      <c r="J142" s="569"/>
      <c r="K142" s="572"/>
      <c r="L142" s="2876"/>
    </row>
    <row r="143" spans="1:14" s="18" customFormat="1" ht="12.75">
      <c r="A143" s="569"/>
      <c r="C143" s="569"/>
      <c r="D143" s="570"/>
      <c r="E143" s="571"/>
      <c r="F143" s="571"/>
      <c r="H143" s="569"/>
      <c r="I143" s="569"/>
      <c r="J143" s="569"/>
      <c r="K143" s="572"/>
      <c r="L143" s="2876"/>
    </row>
    <row r="144" spans="1:14" s="18" customFormat="1" ht="12.75">
      <c r="A144" s="569"/>
      <c r="C144" s="569"/>
      <c r="D144" s="570"/>
      <c r="E144" s="571"/>
      <c r="F144" s="571"/>
      <c r="H144" s="569"/>
      <c r="I144" s="569"/>
      <c r="J144" s="569"/>
      <c r="K144" s="572"/>
      <c r="L144" s="2876"/>
    </row>
    <row r="145" spans="1:12" s="18" customFormat="1" ht="12.75">
      <c r="A145" s="569"/>
      <c r="C145" s="569"/>
      <c r="D145" s="570"/>
      <c r="E145" s="571"/>
      <c r="F145" s="571"/>
      <c r="H145" s="569"/>
      <c r="I145" s="569"/>
      <c r="J145" s="569"/>
      <c r="K145" s="572"/>
      <c r="L145" s="2876"/>
    </row>
    <row r="146" spans="1:12" s="18" customFormat="1" ht="12.75">
      <c r="A146" s="569"/>
      <c r="C146" s="569"/>
      <c r="D146" s="570"/>
      <c r="E146" s="571"/>
      <c r="F146" s="571"/>
      <c r="H146" s="569"/>
      <c r="I146" s="569"/>
      <c r="J146" s="569"/>
      <c r="K146" s="572"/>
      <c r="L146" s="2876"/>
    </row>
    <row r="147" spans="1:12" s="18" customFormat="1" ht="12.75">
      <c r="A147" s="569"/>
      <c r="C147" s="569"/>
      <c r="D147" s="570"/>
      <c r="E147" s="571"/>
      <c r="F147" s="571"/>
      <c r="H147" s="569"/>
      <c r="I147" s="569"/>
      <c r="J147" s="569"/>
      <c r="K147" s="572"/>
      <c r="L147" s="2876"/>
    </row>
    <row r="148" spans="1:12" s="18" customFormat="1" ht="12.75">
      <c r="A148" s="569"/>
      <c r="C148" s="569"/>
      <c r="D148" s="570"/>
      <c r="E148" s="571"/>
      <c r="F148" s="571"/>
      <c r="H148" s="569"/>
      <c r="I148" s="569"/>
      <c r="J148" s="569"/>
      <c r="K148" s="572"/>
      <c r="L148" s="2876"/>
    </row>
    <row r="149" spans="1:12" s="18" customFormat="1" ht="12.75">
      <c r="A149" s="569"/>
      <c r="C149" s="569"/>
      <c r="D149" s="570"/>
      <c r="E149" s="571"/>
      <c r="F149" s="571"/>
      <c r="H149" s="569"/>
      <c r="I149" s="569"/>
      <c r="J149" s="569"/>
      <c r="K149" s="572"/>
      <c r="L149" s="2876"/>
    </row>
    <row r="150" spans="1:12" s="18" customFormat="1" ht="12.75">
      <c r="A150" s="569"/>
      <c r="C150" s="569"/>
      <c r="D150" s="570"/>
      <c r="E150" s="571"/>
      <c r="F150" s="571"/>
      <c r="H150" s="569"/>
      <c r="I150" s="569"/>
      <c r="J150" s="569"/>
      <c r="K150" s="572"/>
      <c r="L150" s="2876"/>
    </row>
    <row r="151" spans="1:12" s="18" customFormat="1" ht="12.75">
      <c r="A151" s="569"/>
      <c r="C151" s="569"/>
      <c r="D151" s="570"/>
      <c r="E151" s="571"/>
      <c r="F151" s="571"/>
      <c r="H151" s="569"/>
      <c r="I151" s="569"/>
      <c r="J151" s="569"/>
      <c r="K151" s="572"/>
      <c r="L151" s="2876"/>
    </row>
    <row r="152" spans="1:12" s="18" customFormat="1" ht="12.75">
      <c r="A152" s="569"/>
      <c r="C152" s="569"/>
      <c r="D152" s="570"/>
      <c r="E152" s="571"/>
      <c r="F152" s="571"/>
      <c r="H152" s="569"/>
      <c r="I152" s="569"/>
      <c r="J152" s="569"/>
      <c r="K152" s="572"/>
      <c r="L152" s="2876"/>
    </row>
    <row r="153" spans="1:12" s="18" customFormat="1" ht="12.75">
      <c r="A153" s="569"/>
      <c r="C153" s="569"/>
      <c r="D153" s="570"/>
      <c r="E153" s="571"/>
      <c r="F153" s="571"/>
      <c r="H153" s="569"/>
      <c r="I153" s="569"/>
      <c r="J153" s="569"/>
      <c r="K153" s="572"/>
      <c r="L153" s="2876"/>
    </row>
    <row r="154" spans="1:12" s="18" customFormat="1" ht="12.75">
      <c r="A154" s="569"/>
      <c r="C154" s="569"/>
      <c r="D154" s="570"/>
      <c r="E154" s="571"/>
      <c r="F154" s="571"/>
      <c r="H154" s="569"/>
      <c r="I154" s="569"/>
      <c r="J154" s="569"/>
      <c r="K154" s="572"/>
      <c r="L154" s="2876"/>
    </row>
    <row r="155" spans="1:12" s="18" customFormat="1" ht="12.75">
      <c r="A155" s="569"/>
      <c r="C155" s="569"/>
      <c r="D155" s="570"/>
      <c r="E155" s="571"/>
      <c r="F155" s="571"/>
      <c r="H155" s="569"/>
      <c r="I155" s="569"/>
      <c r="J155" s="569"/>
      <c r="K155" s="572"/>
      <c r="L155" s="2876"/>
    </row>
    <row r="156" spans="1:12" s="18" customFormat="1" ht="12.75">
      <c r="A156" s="569"/>
      <c r="C156" s="569"/>
      <c r="D156" s="570"/>
      <c r="E156" s="571"/>
      <c r="F156" s="571"/>
      <c r="H156" s="569"/>
      <c r="I156" s="569"/>
      <c r="J156" s="569"/>
      <c r="K156" s="572"/>
      <c r="L156" s="2876"/>
    </row>
    <row r="157" spans="1:12" s="18" customFormat="1" ht="12.75">
      <c r="A157" s="569"/>
      <c r="C157" s="569"/>
      <c r="D157" s="570"/>
      <c r="E157" s="571"/>
      <c r="F157" s="571"/>
      <c r="H157" s="569"/>
      <c r="I157" s="569"/>
      <c r="J157" s="569"/>
      <c r="K157" s="572"/>
      <c r="L157" s="2876"/>
    </row>
    <row r="158" spans="1:12" s="18" customFormat="1" ht="12.75">
      <c r="A158" s="569"/>
      <c r="C158" s="569"/>
      <c r="D158" s="570"/>
      <c r="E158" s="571"/>
      <c r="F158" s="571"/>
      <c r="H158" s="569"/>
      <c r="I158" s="569"/>
      <c r="J158" s="569"/>
      <c r="K158" s="572"/>
      <c r="L158" s="2876"/>
    </row>
    <row r="159" spans="1:12" s="18" customFormat="1" ht="12.75">
      <c r="A159" s="569"/>
      <c r="C159" s="569"/>
      <c r="D159" s="570"/>
      <c r="E159" s="571"/>
      <c r="F159" s="571"/>
      <c r="H159" s="569"/>
      <c r="I159" s="569"/>
      <c r="J159" s="569"/>
      <c r="K159" s="572"/>
      <c r="L159" s="2876"/>
    </row>
    <row r="160" spans="1:12" s="18" customFormat="1" ht="12.75">
      <c r="A160" s="569"/>
      <c r="C160" s="569"/>
      <c r="D160" s="570"/>
      <c r="E160" s="571"/>
      <c r="F160" s="571"/>
      <c r="H160" s="569"/>
      <c r="I160" s="569"/>
      <c r="J160" s="569"/>
      <c r="K160" s="572"/>
      <c r="L160" s="2876"/>
    </row>
    <row r="161" spans="1:12" s="18" customFormat="1" ht="12.75">
      <c r="A161" s="569"/>
      <c r="C161" s="569"/>
      <c r="D161" s="570"/>
      <c r="E161" s="571"/>
      <c r="F161" s="571"/>
      <c r="H161" s="569"/>
      <c r="I161" s="569"/>
      <c r="J161" s="569"/>
      <c r="K161" s="572"/>
      <c r="L161" s="2876"/>
    </row>
    <row r="162" spans="1:12" s="18" customFormat="1" ht="12.75">
      <c r="A162" s="569"/>
      <c r="C162" s="569"/>
      <c r="D162" s="570"/>
      <c r="E162" s="571"/>
      <c r="F162" s="571"/>
      <c r="H162" s="569"/>
      <c r="I162" s="569"/>
      <c r="J162" s="569"/>
      <c r="K162" s="572"/>
      <c r="L162" s="2876"/>
    </row>
    <row r="163" spans="1:12" s="18" customFormat="1" ht="12.75">
      <c r="A163" s="569"/>
      <c r="C163" s="569"/>
      <c r="D163" s="570"/>
      <c r="E163" s="571"/>
      <c r="F163" s="571"/>
      <c r="H163" s="569"/>
      <c r="I163" s="569"/>
      <c r="J163" s="569"/>
      <c r="K163" s="572"/>
      <c r="L163" s="2876"/>
    </row>
    <row r="164" spans="1:12" s="18" customFormat="1" ht="12.75">
      <c r="A164" s="569"/>
      <c r="C164" s="569"/>
      <c r="D164" s="570"/>
      <c r="E164" s="571"/>
      <c r="F164" s="571"/>
      <c r="H164" s="569"/>
      <c r="I164" s="569"/>
      <c r="J164" s="569"/>
      <c r="K164" s="572"/>
      <c r="L164" s="2876"/>
    </row>
    <row r="165" spans="1:12" s="18" customFormat="1" ht="12.75">
      <c r="A165" s="569"/>
      <c r="C165" s="569"/>
      <c r="D165" s="570"/>
      <c r="E165" s="571"/>
      <c r="F165" s="571"/>
      <c r="H165" s="569"/>
      <c r="I165" s="569"/>
      <c r="J165" s="569"/>
      <c r="K165" s="572"/>
      <c r="L165" s="2876"/>
    </row>
    <row r="166" spans="1:12" s="18" customFormat="1" ht="12.75">
      <c r="A166" s="569"/>
      <c r="C166" s="569"/>
      <c r="D166" s="570"/>
      <c r="E166" s="571"/>
      <c r="F166" s="571"/>
      <c r="H166" s="569"/>
      <c r="I166" s="569"/>
      <c r="J166" s="569"/>
      <c r="K166" s="572"/>
      <c r="L166" s="2876"/>
    </row>
    <row r="167" spans="1:12" s="18" customFormat="1" ht="12.75">
      <c r="A167" s="569"/>
      <c r="C167" s="569"/>
      <c r="D167" s="570"/>
      <c r="E167" s="571"/>
      <c r="F167" s="571"/>
      <c r="H167" s="569"/>
      <c r="I167" s="569"/>
      <c r="J167" s="569"/>
      <c r="K167" s="572"/>
      <c r="L167" s="2876"/>
    </row>
    <row r="168" spans="1:12" s="18" customFormat="1" ht="12.75">
      <c r="A168" s="569"/>
      <c r="C168" s="569"/>
      <c r="D168" s="570"/>
      <c r="E168" s="571"/>
      <c r="F168" s="571"/>
      <c r="H168" s="569"/>
      <c r="I168" s="569"/>
      <c r="J168" s="569"/>
      <c r="K168" s="572"/>
      <c r="L168" s="2876"/>
    </row>
    <row r="169" spans="1:12" s="18" customFormat="1" ht="12.75">
      <c r="A169" s="569"/>
      <c r="C169" s="569"/>
      <c r="D169" s="570"/>
      <c r="E169" s="571"/>
      <c r="F169" s="571"/>
      <c r="H169" s="569"/>
      <c r="I169" s="569"/>
      <c r="J169" s="569"/>
      <c r="K169" s="572"/>
      <c r="L169" s="2876"/>
    </row>
    <row r="170" spans="1:12" s="18" customFormat="1" ht="12.75">
      <c r="A170" s="569"/>
      <c r="C170" s="569"/>
      <c r="D170" s="570"/>
      <c r="E170" s="571"/>
      <c r="F170" s="571"/>
      <c r="H170" s="569"/>
      <c r="I170" s="569"/>
      <c r="J170" s="569"/>
      <c r="K170" s="572"/>
      <c r="L170" s="2876"/>
    </row>
    <row r="171" spans="1:12" s="18" customFormat="1" ht="12.75">
      <c r="A171" s="569"/>
      <c r="C171" s="569"/>
      <c r="D171" s="570"/>
      <c r="E171" s="571"/>
      <c r="F171" s="571"/>
      <c r="H171" s="569"/>
      <c r="I171" s="569"/>
      <c r="J171" s="569"/>
      <c r="K171" s="572"/>
      <c r="L171" s="2876"/>
    </row>
    <row r="172" spans="1:12" s="18" customFormat="1" ht="12.75">
      <c r="A172" s="569"/>
      <c r="C172" s="569"/>
      <c r="D172" s="570"/>
      <c r="E172" s="571"/>
      <c r="F172" s="571"/>
      <c r="H172" s="569"/>
      <c r="I172" s="569"/>
      <c r="J172" s="569"/>
      <c r="K172" s="572"/>
      <c r="L172" s="2876"/>
    </row>
    <row r="173" spans="1:12" s="18" customFormat="1" ht="12.75">
      <c r="A173" s="569"/>
      <c r="C173" s="569"/>
      <c r="D173" s="570"/>
      <c r="E173" s="571"/>
      <c r="F173" s="571"/>
      <c r="H173" s="569"/>
      <c r="I173" s="569"/>
      <c r="J173" s="569"/>
      <c r="K173" s="572"/>
      <c r="L173" s="2876"/>
    </row>
    <row r="174" spans="1:12" s="18" customFormat="1" ht="12.75">
      <c r="A174" s="569"/>
      <c r="C174" s="569"/>
      <c r="D174" s="570"/>
      <c r="E174" s="571"/>
      <c r="F174" s="571"/>
      <c r="H174" s="569"/>
      <c r="I174" s="569"/>
      <c r="J174" s="569"/>
      <c r="K174" s="572"/>
      <c r="L174" s="2876"/>
    </row>
    <row r="175" spans="1:12" s="18" customFormat="1" ht="12.75">
      <c r="A175" s="569"/>
      <c r="C175" s="569"/>
      <c r="D175" s="570"/>
      <c r="E175" s="571"/>
      <c r="F175" s="571"/>
      <c r="H175" s="569"/>
      <c r="I175" s="569"/>
      <c r="J175" s="569"/>
      <c r="K175" s="572"/>
      <c r="L175" s="2876"/>
    </row>
    <row r="176" spans="1:12" s="18" customFormat="1" ht="12.75">
      <c r="A176" s="569"/>
      <c r="C176" s="569"/>
      <c r="D176" s="570"/>
      <c r="E176" s="571"/>
      <c r="F176" s="571"/>
      <c r="H176" s="569"/>
      <c r="I176" s="569"/>
      <c r="J176" s="569"/>
      <c r="K176" s="572"/>
      <c r="L176" s="2876"/>
    </row>
    <row r="177" spans="1:12" s="18" customFormat="1" ht="12.75">
      <c r="A177" s="569"/>
      <c r="C177" s="569"/>
      <c r="D177" s="570"/>
      <c r="E177" s="571"/>
      <c r="F177" s="571"/>
      <c r="H177" s="569"/>
      <c r="I177" s="569"/>
      <c r="J177" s="569"/>
      <c r="K177" s="572"/>
      <c r="L177" s="2876"/>
    </row>
    <row r="178" spans="1:12" s="18" customFormat="1" ht="12.75">
      <c r="A178" s="569"/>
      <c r="C178" s="569"/>
      <c r="D178" s="570"/>
      <c r="E178" s="571"/>
      <c r="F178" s="571"/>
      <c r="H178" s="569"/>
      <c r="I178" s="569"/>
      <c r="J178" s="569"/>
      <c r="K178" s="572"/>
      <c r="L178" s="2876"/>
    </row>
    <row r="179" spans="1:12" s="18" customFormat="1" ht="12.75">
      <c r="A179" s="569"/>
      <c r="C179" s="569"/>
      <c r="D179" s="570"/>
      <c r="E179" s="571"/>
      <c r="F179" s="571"/>
      <c r="H179" s="569"/>
      <c r="I179" s="569"/>
      <c r="J179" s="569"/>
      <c r="K179" s="572"/>
      <c r="L179" s="2876"/>
    </row>
    <row r="180" spans="1:12" s="18" customFormat="1" ht="12.75">
      <c r="A180" s="569"/>
      <c r="C180" s="569"/>
      <c r="D180" s="570"/>
      <c r="E180" s="571"/>
      <c r="F180" s="571"/>
      <c r="H180" s="569"/>
      <c r="I180" s="569"/>
      <c r="J180" s="569"/>
      <c r="K180" s="572"/>
      <c r="L180" s="2876"/>
    </row>
    <row r="181" spans="1:12" s="18" customFormat="1" ht="12.75">
      <c r="A181" s="569"/>
      <c r="C181" s="569"/>
      <c r="D181" s="570"/>
      <c r="E181" s="571"/>
      <c r="F181" s="571"/>
      <c r="H181" s="569"/>
      <c r="I181" s="569"/>
      <c r="J181" s="569"/>
      <c r="K181" s="572"/>
      <c r="L181" s="2876"/>
    </row>
    <row r="182" spans="1:12" s="18" customFormat="1" ht="12.75">
      <c r="A182" s="569"/>
      <c r="C182" s="569"/>
      <c r="D182" s="570"/>
      <c r="E182" s="571"/>
      <c r="F182" s="571"/>
      <c r="H182" s="569"/>
      <c r="I182" s="569"/>
      <c r="J182" s="569"/>
      <c r="K182" s="572"/>
      <c r="L182" s="2876"/>
    </row>
    <row r="183" spans="1:12" s="18" customFormat="1" ht="12.75">
      <c r="A183" s="569"/>
      <c r="C183" s="569"/>
      <c r="D183" s="570"/>
      <c r="E183" s="571"/>
      <c r="F183" s="571"/>
      <c r="H183" s="569"/>
      <c r="I183" s="569"/>
      <c r="J183" s="569"/>
      <c r="K183" s="572"/>
      <c r="L183" s="2876"/>
    </row>
    <row r="184" spans="1:12" s="18" customFormat="1" ht="12.75">
      <c r="A184" s="569"/>
      <c r="C184" s="569"/>
      <c r="D184" s="570"/>
      <c r="E184" s="571"/>
      <c r="F184" s="571"/>
      <c r="H184" s="569"/>
      <c r="I184" s="569"/>
      <c r="J184" s="569"/>
      <c r="K184" s="572"/>
      <c r="L184" s="2876"/>
    </row>
    <row r="185" spans="1:12" s="18" customFormat="1" ht="12.75">
      <c r="A185" s="569"/>
      <c r="C185" s="569"/>
      <c r="D185" s="570"/>
      <c r="E185" s="571"/>
      <c r="F185" s="571"/>
      <c r="H185" s="569"/>
      <c r="I185" s="569"/>
      <c r="J185" s="569"/>
      <c r="K185" s="572"/>
      <c r="L185" s="2876"/>
    </row>
    <row r="186" spans="1:12" s="18" customFormat="1" ht="12.75">
      <c r="A186" s="569"/>
      <c r="C186" s="569"/>
      <c r="D186" s="570"/>
      <c r="E186" s="571"/>
      <c r="F186" s="571"/>
      <c r="H186" s="569"/>
      <c r="I186" s="569"/>
      <c r="J186" s="569"/>
      <c r="K186" s="572"/>
      <c r="L186" s="2876"/>
    </row>
    <row r="187" spans="1:12" s="18" customFormat="1" ht="12.75">
      <c r="A187" s="569"/>
      <c r="C187" s="569"/>
      <c r="D187" s="570"/>
      <c r="E187" s="571"/>
      <c r="F187" s="571"/>
      <c r="H187" s="569"/>
      <c r="I187" s="569"/>
      <c r="J187" s="569"/>
      <c r="K187" s="572"/>
      <c r="L187" s="2876"/>
    </row>
    <row r="188" spans="1:12" s="18" customFormat="1" ht="12.75">
      <c r="A188" s="569"/>
      <c r="C188" s="569"/>
      <c r="D188" s="570"/>
      <c r="E188" s="571"/>
      <c r="F188" s="571"/>
      <c r="H188" s="569"/>
      <c r="I188" s="569"/>
      <c r="J188" s="569"/>
      <c r="K188" s="572"/>
      <c r="L188" s="2876"/>
    </row>
    <row r="189" spans="1:12" s="18" customFormat="1" ht="12.75">
      <c r="A189" s="569"/>
      <c r="C189" s="569"/>
      <c r="D189" s="570"/>
      <c r="E189" s="571"/>
      <c r="F189" s="571"/>
      <c r="H189" s="569"/>
      <c r="I189" s="569"/>
      <c r="J189" s="569"/>
      <c r="K189" s="572"/>
      <c r="L189" s="2876"/>
    </row>
    <row r="190" spans="1:12" s="18" customFormat="1" ht="12.75">
      <c r="A190" s="569"/>
      <c r="C190" s="569"/>
      <c r="D190" s="570"/>
      <c r="E190" s="571"/>
      <c r="F190" s="571"/>
      <c r="H190" s="569"/>
      <c r="I190" s="569"/>
      <c r="J190" s="569"/>
      <c r="K190" s="572"/>
      <c r="L190" s="2876"/>
    </row>
    <row r="191" spans="1:12" s="18" customFormat="1" ht="12.75">
      <c r="A191" s="569"/>
      <c r="C191" s="569"/>
      <c r="D191" s="570"/>
      <c r="E191" s="571"/>
      <c r="F191" s="571"/>
      <c r="H191" s="569"/>
      <c r="I191" s="569"/>
      <c r="J191" s="569"/>
      <c r="K191" s="572"/>
      <c r="L191" s="2876"/>
    </row>
    <row r="192" spans="1:12" s="18" customFormat="1" ht="12.75">
      <c r="A192" s="569"/>
      <c r="C192" s="569"/>
      <c r="D192" s="570"/>
      <c r="E192" s="571"/>
      <c r="F192" s="571"/>
      <c r="H192" s="569"/>
      <c r="I192" s="569"/>
      <c r="J192" s="569"/>
      <c r="K192" s="572"/>
      <c r="L192" s="2876"/>
    </row>
    <row r="193" spans="1:12" s="18" customFormat="1" ht="12.75">
      <c r="A193" s="569"/>
      <c r="C193" s="569"/>
      <c r="D193" s="570"/>
      <c r="E193" s="571"/>
      <c r="F193" s="571"/>
      <c r="H193" s="569"/>
      <c r="I193" s="569"/>
      <c r="J193" s="569"/>
      <c r="K193" s="572"/>
      <c r="L193" s="2876"/>
    </row>
    <row r="194" spans="1:12" s="18" customFormat="1" ht="12.75">
      <c r="A194" s="569"/>
      <c r="C194" s="569"/>
      <c r="D194" s="570"/>
      <c r="E194" s="571"/>
      <c r="F194" s="571"/>
      <c r="H194" s="569"/>
      <c r="I194" s="569"/>
      <c r="J194" s="569"/>
      <c r="K194" s="572"/>
      <c r="L194" s="2876"/>
    </row>
    <row r="195" spans="1:12" s="18" customFormat="1" ht="12.75">
      <c r="A195" s="569"/>
      <c r="C195" s="569"/>
      <c r="D195" s="570"/>
      <c r="E195" s="571"/>
      <c r="F195" s="571"/>
      <c r="H195" s="569"/>
      <c r="I195" s="569"/>
      <c r="J195" s="569"/>
      <c r="K195" s="572"/>
      <c r="L195" s="2876"/>
    </row>
    <row r="196" spans="1:12" s="18" customFormat="1" ht="12.75">
      <c r="A196" s="569"/>
      <c r="C196" s="569"/>
      <c r="D196" s="570"/>
      <c r="E196" s="571"/>
      <c r="F196" s="571"/>
      <c r="H196" s="569"/>
      <c r="I196" s="569"/>
      <c r="J196" s="569"/>
      <c r="K196" s="572"/>
      <c r="L196" s="2876"/>
    </row>
    <row r="197" spans="1:12" s="18" customFormat="1" ht="12.75">
      <c r="A197" s="569"/>
      <c r="C197" s="569"/>
      <c r="D197" s="570"/>
      <c r="E197" s="571"/>
      <c r="F197" s="571"/>
      <c r="H197" s="569"/>
      <c r="I197" s="569"/>
      <c r="J197" s="569"/>
      <c r="K197" s="572"/>
      <c r="L197" s="2876"/>
    </row>
    <row r="198" spans="1:12" s="18" customFormat="1" ht="12.75">
      <c r="A198" s="569"/>
      <c r="C198" s="569"/>
      <c r="D198" s="570"/>
      <c r="E198" s="571"/>
      <c r="F198" s="571"/>
      <c r="H198" s="569"/>
      <c r="I198" s="569"/>
      <c r="J198" s="569"/>
      <c r="K198" s="572"/>
      <c r="L198" s="2876"/>
    </row>
    <row r="199" spans="1:12" s="18" customFormat="1" ht="12.75">
      <c r="A199" s="569"/>
      <c r="C199" s="569"/>
      <c r="D199" s="570"/>
      <c r="E199" s="571"/>
      <c r="F199" s="571"/>
      <c r="H199" s="569"/>
      <c r="I199" s="569"/>
      <c r="J199" s="569"/>
      <c r="K199" s="572"/>
      <c r="L199" s="2876"/>
    </row>
    <row r="200" spans="1:12" s="18" customFormat="1" ht="12.75">
      <c r="A200" s="569"/>
      <c r="C200" s="569"/>
      <c r="D200" s="570"/>
      <c r="E200" s="571"/>
      <c r="F200" s="571"/>
      <c r="H200" s="569"/>
      <c r="I200" s="569"/>
      <c r="J200" s="569"/>
      <c r="K200" s="572"/>
      <c r="L200" s="2876"/>
    </row>
    <row r="201" spans="1:12" s="18" customFormat="1" ht="12.75">
      <c r="A201" s="569"/>
      <c r="C201" s="569"/>
      <c r="D201" s="570"/>
      <c r="E201" s="571"/>
      <c r="F201" s="571"/>
      <c r="H201" s="569"/>
      <c r="I201" s="569"/>
      <c r="J201" s="569"/>
      <c r="K201" s="572"/>
      <c r="L201" s="2876"/>
    </row>
    <row r="202" spans="1:12" s="18" customFormat="1" ht="12.75">
      <c r="A202" s="569"/>
      <c r="C202" s="569"/>
      <c r="D202" s="570"/>
      <c r="E202" s="571"/>
      <c r="F202" s="571"/>
      <c r="H202" s="569"/>
      <c r="I202" s="569"/>
      <c r="J202" s="569"/>
      <c r="K202" s="572"/>
      <c r="L202" s="2876"/>
    </row>
    <row r="203" spans="1:12" s="18" customFormat="1" ht="12.75">
      <c r="A203" s="569"/>
      <c r="C203" s="569"/>
      <c r="D203" s="570"/>
      <c r="E203" s="571"/>
      <c r="F203" s="571"/>
      <c r="H203" s="569"/>
      <c r="I203" s="569"/>
      <c r="J203" s="569"/>
      <c r="K203" s="572"/>
      <c r="L203" s="2876"/>
    </row>
    <row r="204" spans="1:12" s="18" customFormat="1" ht="12.75">
      <c r="A204" s="569"/>
      <c r="C204" s="569"/>
      <c r="D204" s="570"/>
      <c r="E204" s="571"/>
      <c r="F204" s="571"/>
      <c r="H204" s="569"/>
      <c r="I204" s="569"/>
      <c r="J204" s="569"/>
      <c r="K204" s="572"/>
      <c r="L204" s="2876"/>
    </row>
    <row r="205" spans="1:12" s="18" customFormat="1" ht="12.75">
      <c r="A205" s="569"/>
      <c r="C205" s="569"/>
      <c r="D205" s="570"/>
      <c r="E205" s="571"/>
      <c r="F205" s="571"/>
      <c r="H205" s="569"/>
      <c r="I205" s="569"/>
      <c r="J205" s="569"/>
      <c r="K205" s="572"/>
      <c r="L205" s="2876"/>
    </row>
    <row r="206" spans="1:12" s="18" customFormat="1" ht="12.75">
      <c r="A206" s="569"/>
      <c r="C206" s="569"/>
      <c r="D206" s="570"/>
      <c r="E206" s="571"/>
      <c r="F206" s="571"/>
      <c r="H206" s="569"/>
      <c r="I206" s="569"/>
      <c r="J206" s="569"/>
      <c r="K206" s="572"/>
      <c r="L206" s="2876"/>
    </row>
    <row r="207" spans="1:12" s="18" customFormat="1" ht="12.75">
      <c r="A207" s="569"/>
      <c r="C207" s="569"/>
      <c r="D207" s="570"/>
      <c r="E207" s="571"/>
      <c r="F207" s="571"/>
      <c r="H207" s="569"/>
      <c r="I207" s="569"/>
      <c r="J207" s="569"/>
      <c r="K207" s="572"/>
      <c r="L207" s="2876"/>
    </row>
    <row r="208" spans="1:12" s="18" customFormat="1" ht="12.75">
      <c r="A208" s="569"/>
      <c r="C208" s="569"/>
      <c r="D208" s="570"/>
      <c r="E208" s="571"/>
      <c r="F208" s="571"/>
      <c r="H208" s="569"/>
      <c r="I208" s="569"/>
      <c r="J208" s="569"/>
      <c r="K208" s="572"/>
      <c r="L208" s="2876"/>
    </row>
    <row r="209" spans="1:12" s="18" customFormat="1" ht="12.75">
      <c r="A209" s="569"/>
      <c r="C209" s="569"/>
      <c r="D209" s="570"/>
      <c r="E209" s="571"/>
      <c r="F209" s="571"/>
      <c r="H209" s="569"/>
      <c r="I209" s="569"/>
      <c r="J209" s="569"/>
      <c r="K209" s="572"/>
      <c r="L209" s="2876"/>
    </row>
    <row r="210" spans="1:12" s="18" customFormat="1" ht="12.75">
      <c r="A210" s="569"/>
      <c r="C210" s="569"/>
      <c r="D210" s="570"/>
      <c r="E210" s="571"/>
      <c r="F210" s="571"/>
      <c r="H210" s="569"/>
      <c r="I210" s="569"/>
      <c r="J210" s="569"/>
      <c r="K210" s="572"/>
      <c r="L210" s="2876"/>
    </row>
    <row r="211" spans="1:12" s="18" customFormat="1" ht="12.75">
      <c r="A211" s="569"/>
      <c r="C211" s="569"/>
      <c r="D211" s="570"/>
      <c r="E211" s="571"/>
      <c r="F211" s="571"/>
      <c r="H211" s="569"/>
      <c r="I211" s="569"/>
      <c r="J211" s="569"/>
      <c r="K211" s="572"/>
      <c r="L211" s="2876"/>
    </row>
    <row r="212" spans="1:12" s="18" customFormat="1" ht="12.75">
      <c r="A212" s="569"/>
      <c r="C212" s="569"/>
      <c r="D212" s="570"/>
      <c r="E212" s="571"/>
      <c r="F212" s="571"/>
      <c r="H212" s="569"/>
      <c r="I212" s="569"/>
      <c r="J212" s="569"/>
      <c r="K212" s="572"/>
      <c r="L212" s="2876"/>
    </row>
    <row r="213" spans="1:12" s="18" customFormat="1" ht="12.75">
      <c r="A213" s="569"/>
      <c r="C213" s="569"/>
      <c r="D213" s="570"/>
      <c r="E213" s="571"/>
      <c r="F213" s="571"/>
      <c r="H213" s="569"/>
      <c r="I213" s="569"/>
      <c r="J213" s="569"/>
      <c r="K213" s="572"/>
      <c r="L213" s="2876"/>
    </row>
    <row r="214" spans="1:12" s="18" customFormat="1" ht="12.75">
      <c r="A214" s="569"/>
      <c r="C214" s="569"/>
      <c r="D214" s="570"/>
      <c r="E214" s="571"/>
      <c r="F214" s="571"/>
      <c r="H214" s="569"/>
      <c r="I214" s="569"/>
      <c r="J214" s="569"/>
      <c r="K214" s="572"/>
      <c r="L214" s="2876"/>
    </row>
    <row r="215" spans="1:12" s="18" customFormat="1" ht="12.75">
      <c r="A215" s="569"/>
      <c r="C215" s="569"/>
      <c r="D215" s="570"/>
      <c r="E215" s="571"/>
      <c r="F215" s="571"/>
      <c r="H215" s="569"/>
      <c r="I215" s="569"/>
      <c r="J215" s="569"/>
      <c r="K215" s="572"/>
      <c r="L215" s="2876"/>
    </row>
    <row r="216" spans="1:12" s="18" customFormat="1" ht="12.75">
      <c r="A216" s="569"/>
      <c r="C216" s="569"/>
      <c r="D216" s="570"/>
      <c r="E216" s="571"/>
      <c r="F216" s="571"/>
      <c r="H216" s="569"/>
      <c r="I216" s="569"/>
      <c r="J216" s="569"/>
      <c r="K216" s="572"/>
      <c r="L216" s="2876"/>
    </row>
    <row r="217" spans="1:12" s="18" customFormat="1" ht="12.75">
      <c r="A217" s="569"/>
      <c r="C217" s="569"/>
      <c r="D217" s="570"/>
      <c r="E217" s="571"/>
      <c r="F217" s="571"/>
      <c r="H217" s="569"/>
      <c r="I217" s="569"/>
      <c r="J217" s="569"/>
      <c r="K217" s="572"/>
      <c r="L217" s="2876"/>
    </row>
    <row r="218" spans="1:12" s="18" customFormat="1" ht="12.75">
      <c r="A218" s="569"/>
      <c r="C218" s="569"/>
      <c r="D218" s="570"/>
      <c r="E218" s="571"/>
      <c r="F218" s="571"/>
      <c r="H218" s="569"/>
      <c r="I218" s="569"/>
      <c r="J218" s="569"/>
      <c r="K218" s="572"/>
      <c r="L218" s="2876"/>
    </row>
    <row r="219" spans="1:12" s="18" customFormat="1" ht="12.75">
      <c r="A219" s="569"/>
      <c r="C219" s="569"/>
      <c r="D219" s="570"/>
      <c r="E219" s="571"/>
      <c r="F219" s="571"/>
      <c r="H219" s="569"/>
      <c r="I219" s="569"/>
      <c r="J219" s="569"/>
      <c r="K219" s="572"/>
      <c r="L219" s="2876"/>
    </row>
    <row r="220" spans="1:12" s="18" customFormat="1" ht="12.75">
      <c r="A220" s="569"/>
      <c r="C220" s="569"/>
      <c r="D220" s="570"/>
      <c r="E220" s="571"/>
      <c r="F220" s="571"/>
      <c r="H220" s="569"/>
      <c r="I220" s="569"/>
      <c r="J220" s="569"/>
      <c r="K220" s="572"/>
      <c r="L220" s="2876"/>
    </row>
    <row r="221" spans="1:12" s="18" customFormat="1" ht="12.75">
      <c r="A221" s="569"/>
      <c r="C221" s="569"/>
      <c r="D221" s="570"/>
      <c r="E221" s="571"/>
      <c r="F221" s="571"/>
      <c r="H221" s="569"/>
      <c r="I221" s="569"/>
      <c r="J221" s="569"/>
      <c r="K221" s="572"/>
      <c r="L221" s="2876"/>
    </row>
    <row r="222" spans="1:12" s="18" customFormat="1" ht="12.75">
      <c r="A222" s="569"/>
      <c r="C222" s="569"/>
      <c r="D222" s="570"/>
      <c r="E222" s="571"/>
      <c r="F222" s="571"/>
      <c r="H222" s="569"/>
      <c r="I222" s="569"/>
      <c r="J222" s="569"/>
      <c r="K222" s="572"/>
      <c r="L222" s="2876"/>
    </row>
    <row r="223" spans="1:12" s="18" customFormat="1" ht="12.75">
      <c r="A223" s="569"/>
      <c r="C223" s="569"/>
      <c r="D223" s="570"/>
      <c r="E223" s="571"/>
      <c r="F223" s="571"/>
      <c r="H223" s="569"/>
      <c r="I223" s="569"/>
      <c r="J223" s="569"/>
      <c r="K223" s="572"/>
      <c r="L223" s="2876"/>
    </row>
    <row r="224" spans="1:12" s="18" customFormat="1" ht="12.75">
      <c r="A224" s="569"/>
      <c r="C224" s="569"/>
      <c r="D224" s="570"/>
      <c r="E224" s="571"/>
      <c r="F224" s="571"/>
      <c r="H224" s="569"/>
      <c r="I224" s="569"/>
      <c r="J224" s="569"/>
      <c r="K224" s="572"/>
      <c r="L224" s="2876"/>
    </row>
    <row r="225" spans="1:12" s="18" customFormat="1" ht="12.75">
      <c r="A225" s="569"/>
      <c r="C225" s="569"/>
      <c r="D225" s="570"/>
      <c r="E225" s="571"/>
      <c r="F225" s="571"/>
      <c r="H225" s="569"/>
      <c r="I225" s="569"/>
      <c r="J225" s="569"/>
      <c r="K225" s="572"/>
      <c r="L225" s="2876"/>
    </row>
    <row r="226" spans="1:12" s="18" customFormat="1" ht="12.75">
      <c r="A226" s="569"/>
      <c r="C226" s="569"/>
      <c r="D226" s="570"/>
      <c r="E226" s="571"/>
      <c r="F226" s="571"/>
      <c r="H226" s="569"/>
      <c r="I226" s="569"/>
      <c r="J226" s="569"/>
      <c r="K226" s="572"/>
      <c r="L226" s="2876"/>
    </row>
    <row r="227" spans="1:12" s="18" customFormat="1" ht="12.75">
      <c r="A227" s="569"/>
      <c r="C227" s="569"/>
      <c r="D227" s="570"/>
      <c r="E227" s="571"/>
      <c r="F227" s="571"/>
      <c r="H227" s="569"/>
      <c r="I227" s="569"/>
      <c r="J227" s="569"/>
      <c r="K227" s="572"/>
      <c r="L227" s="2876"/>
    </row>
    <row r="228" spans="1:12" s="18" customFormat="1" ht="12.75">
      <c r="A228" s="569"/>
      <c r="C228" s="569"/>
      <c r="D228" s="570"/>
      <c r="E228" s="571"/>
      <c r="F228" s="571"/>
      <c r="H228" s="569"/>
      <c r="I228" s="569"/>
      <c r="J228" s="569"/>
      <c r="K228" s="572"/>
      <c r="L228" s="2876"/>
    </row>
    <row r="229" spans="1:12" s="18" customFormat="1" ht="12.75">
      <c r="A229" s="569"/>
      <c r="C229" s="569"/>
      <c r="D229" s="570"/>
      <c r="E229" s="571"/>
      <c r="F229" s="571"/>
      <c r="H229" s="569"/>
      <c r="I229" s="569"/>
      <c r="J229" s="569"/>
      <c r="K229" s="572"/>
      <c r="L229" s="2876"/>
    </row>
    <row r="230" spans="1:12" s="18" customFormat="1" ht="12.75">
      <c r="A230" s="569"/>
      <c r="C230" s="569"/>
      <c r="D230" s="570"/>
      <c r="E230" s="571"/>
      <c r="F230" s="571"/>
      <c r="H230" s="569"/>
      <c r="I230" s="569"/>
      <c r="J230" s="569"/>
      <c r="K230" s="572"/>
      <c r="L230" s="2876"/>
    </row>
    <row r="231" spans="1:12" s="18" customFormat="1" ht="12.75">
      <c r="A231" s="569"/>
      <c r="C231" s="569"/>
      <c r="D231" s="570"/>
      <c r="E231" s="571"/>
      <c r="F231" s="571"/>
      <c r="H231" s="569"/>
      <c r="I231" s="569"/>
      <c r="J231" s="569"/>
      <c r="K231" s="572"/>
      <c r="L231" s="2876"/>
    </row>
    <row r="232" spans="1:12" s="18" customFormat="1" ht="12.75">
      <c r="A232" s="569"/>
      <c r="C232" s="569"/>
      <c r="D232" s="570"/>
      <c r="E232" s="571"/>
      <c r="F232" s="571"/>
      <c r="H232" s="569"/>
      <c r="I232" s="569"/>
      <c r="J232" s="569"/>
      <c r="K232" s="572"/>
      <c r="L232" s="2876"/>
    </row>
    <row r="233" spans="1:12" s="18" customFormat="1" ht="12.75">
      <c r="A233" s="569"/>
      <c r="C233" s="569"/>
      <c r="D233" s="570"/>
      <c r="E233" s="571"/>
      <c r="F233" s="571"/>
      <c r="H233" s="569"/>
      <c r="I233" s="569"/>
      <c r="J233" s="569"/>
      <c r="K233" s="572"/>
      <c r="L233" s="2876"/>
    </row>
    <row r="234" spans="1:12" s="18" customFormat="1" ht="12.75">
      <c r="A234" s="569"/>
      <c r="C234" s="569"/>
      <c r="D234" s="570"/>
      <c r="E234" s="571"/>
      <c r="F234" s="571"/>
      <c r="H234" s="569"/>
      <c r="I234" s="569"/>
      <c r="J234" s="569"/>
      <c r="K234" s="572"/>
      <c r="L234" s="2876"/>
    </row>
    <row r="235" spans="1:12" s="18" customFormat="1" ht="12.75">
      <c r="A235" s="569"/>
      <c r="C235" s="569"/>
      <c r="D235" s="570"/>
      <c r="E235" s="571"/>
      <c r="F235" s="571"/>
      <c r="H235" s="569"/>
      <c r="I235" s="569"/>
      <c r="J235" s="569"/>
      <c r="K235" s="572"/>
      <c r="L235" s="2876"/>
    </row>
    <row r="236" spans="1:12" s="18" customFormat="1" ht="12.75">
      <c r="A236" s="569"/>
      <c r="C236" s="569"/>
      <c r="D236" s="570"/>
      <c r="E236" s="571"/>
      <c r="F236" s="571"/>
      <c r="H236" s="569"/>
      <c r="I236" s="569"/>
      <c r="J236" s="569"/>
      <c r="K236" s="572"/>
      <c r="L236" s="2876"/>
    </row>
    <row r="237" spans="1:12" s="18" customFormat="1" ht="12.75">
      <c r="A237" s="569"/>
      <c r="C237" s="569"/>
      <c r="D237" s="570"/>
      <c r="E237" s="571"/>
      <c r="F237" s="571"/>
      <c r="H237" s="569"/>
      <c r="I237" s="569"/>
      <c r="J237" s="569"/>
      <c r="K237" s="572"/>
      <c r="L237" s="2876"/>
    </row>
    <row r="238" spans="1:12" s="18" customFormat="1" ht="12.75">
      <c r="A238" s="569"/>
      <c r="C238" s="569"/>
      <c r="D238" s="570"/>
      <c r="E238" s="571"/>
      <c r="F238" s="571"/>
      <c r="H238" s="569"/>
      <c r="I238" s="569"/>
      <c r="J238" s="569"/>
      <c r="K238" s="572"/>
      <c r="L238" s="2876"/>
    </row>
    <row r="239" spans="1:12" s="18" customFormat="1" ht="12.75">
      <c r="A239" s="569"/>
      <c r="C239" s="569"/>
      <c r="D239" s="570"/>
      <c r="E239" s="571"/>
      <c r="F239" s="571"/>
      <c r="H239" s="569"/>
      <c r="I239" s="569"/>
      <c r="J239" s="569"/>
      <c r="K239" s="572"/>
      <c r="L239" s="2876"/>
    </row>
    <row r="240" spans="1:12" s="18" customFormat="1" ht="12.75">
      <c r="A240" s="569"/>
      <c r="C240" s="569"/>
      <c r="D240" s="570"/>
      <c r="E240" s="571"/>
      <c r="F240" s="571"/>
      <c r="H240" s="569"/>
      <c r="I240" s="569"/>
      <c r="J240" s="569"/>
      <c r="K240" s="572"/>
      <c r="L240" s="2876"/>
    </row>
    <row r="241" spans="1:12" s="18" customFormat="1" ht="12.75">
      <c r="A241" s="569"/>
      <c r="C241" s="569"/>
      <c r="D241" s="570"/>
      <c r="E241" s="571"/>
      <c r="F241" s="571"/>
      <c r="H241" s="569"/>
      <c r="I241" s="569"/>
      <c r="J241" s="569"/>
      <c r="K241" s="572"/>
      <c r="L241" s="2876"/>
    </row>
    <row r="242" spans="1:12" s="18" customFormat="1" ht="12.75">
      <c r="A242" s="569"/>
      <c r="C242" s="569"/>
      <c r="D242" s="570"/>
      <c r="E242" s="571"/>
      <c r="F242" s="571"/>
      <c r="H242" s="569"/>
      <c r="I242" s="569"/>
      <c r="J242" s="569"/>
      <c r="K242" s="572"/>
      <c r="L242" s="2876"/>
    </row>
    <row r="243" spans="1:12" s="18" customFormat="1" ht="12.75">
      <c r="A243" s="569"/>
      <c r="C243" s="569"/>
      <c r="D243" s="570"/>
      <c r="E243" s="571"/>
      <c r="F243" s="571"/>
      <c r="H243" s="569"/>
      <c r="I243" s="569"/>
      <c r="J243" s="569"/>
      <c r="K243" s="572"/>
      <c r="L243" s="2876"/>
    </row>
    <row r="244" spans="1:12" s="18" customFormat="1" ht="12.75">
      <c r="A244" s="569"/>
      <c r="C244" s="569"/>
      <c r="D244" s="570"/>
      <c r="E244" s="571"/>
      <c r="F244" s="571"/>
      <c r="H244" s="569"/>
      <c r="I244" s="569"/>
      <c r="J244" s="569"/>
      <c r="K244" s="572"/>
      <c r="L244" s="2876"/>
    </row>
    <row r="245" spans="1:12" s="18" customFormat="1" ht="12.75">
      <c r="A245" s="569"/>
      <c r="C245" s="569"/>
      <c r="D245" s="570"/>
      <c r="E245" s="571"/>
      <c r="F245" s="571"/>
      <c r="H245" s="569"/>
      <c r="I245" s="569"/>
      <c r="J245" s="569"/>
      <c r="K245" s="572"/>
      <c r="L245" s="2876"/>
    </row>
    <row r="246" spans="1:12" s="18" customFormat="1" ht="12.75">
      <c r="A246" s="569"/>
      <c r="C246" s="569"/>
      <c r="D246" s="570"/>
      <c r="E246" s="571"/>
      <c r="F246" s="571"/>
      <c r="H246" s="569"/>
      <c r="I246" s="569"/>
      <c r="J246" s="569"/>
      <c r="K246" s="572"/>
      <c r="L246" s="2876"/>
    </row>
    <row r="247" spans="1:12" s="18" customFormat="1" ht="12.75">
      <c r="A247" s="569"/>
      <c r="C247" s="569"/>
      <c r="D247" s="570"/>
      <c r="E247" s="571"/>
      <c r="F247" s="571"/>
      <c r="H247" s="569"/>
      <c r="I247" s="569"/>
      <c r="J247" s="569"/>
      <c r="K247" s="572"/>
      <c r="L247" s="2876"/>
    </row>
    <row r="248" spans="1:12" s="18" customFormat="1" ht="12.75">
      <c r="A248" s="569"/>
      <c r="C248" s="569"/>
      <c r="D248" s="570"/>
      <c r="E248" s="571"/>
      <c r="F248" s="571"/>
      <c r="H248" s="569"/>
      <c r="I248" s="569"/>
      <c r="J248" s="569"/>
      <c r="K248" s="572"/>
      <c r="L248" s="2876"/>
    </row>
    <row r="249" spans="1:12" s="18" customFormat="1" ht="12.75">
      <c r="A249" s="569"/>
      <c r="C249" s="569"/>
      <c r="D249" s="570"/>
      <c r="E249" s="571"/>
      <c r="F249" s="571"/>
      <c r="H249" s="569"/>
      <c r="I249" s="569"/>
      <c r="J249" s="569"/>
      <c r="K249" s="572"/>
      <c r="L249" s="2876"/>
    </row>
    <row r="250" spans="1:12" s="18" customFormat="1" ht="12.75">
      <c r="A250" s="569"/>
      <c r="C250" s="569"/>
      <c r="D250" s="570"/>
      <c r="E250" s="571"/>
      <c r="F250" s="571"/>
      <c r="H250" s="569"/>
      <c r="I250" s="569"/>
      <c r="J250" s="569"/>
      <c r="K250" s="572"/>
      <c r="L250" s="2876"/>
    </row>
    <row r="251" spans="1:12" s="18" customFormat="1" ht="12.75">
      <c r="A251" s="569"/>
      <c r="C251" s="569"/>
      <c r="D251" s="570"/>
      <c r="E251" s="571"/>
      <c r="F251" s="571"/>
      <c r="H251" s="569"/>
      <c r="I251" s="569"/>
      <c r="J251" s="569"/>
      <c r="K251" s="572"/>
      <c r="L251" s="2876"/>
    </row>
    <row r="252" spans="1:12" s="18" customFormat="1" ht="12.75">
      <c r="A252" s="569"/>
      <c r="C252" s="569"/>
      <c r="D252" s="570"/>
      <c r="E252" s="571"/>
      <c r="F252" s="571"/>
      <c r="H252" s="569"/>
      <c r="I252" s="569"/>
      <c r="J252" s="569"/>
      <c r="K252" s="572"/>
      <c r="L252" s="2876"/>
    </row>
    <row r="253" spans="1:12" s="18" customFormat="1" ht="12.75">
      <c r="A253" s="569"/>
      <c r="C253" s="569"/>
      <c r="D253" s="570"/>
      <c r="E253" s="571"/>
      <c r="F253" s="571"/>
      <c r="H253" s="569"/>
      <c r="I253" s="569"/>
      <c r="J253" s="569"/>
      <c r="K253" s="572"/>
      <c r="L253" s="2876"/>
    </row>
    <row r="254" spans="1:12" s="18" customFormat="1" ht="12.75">
      <c r="A254" s="569"/>
      <c r="C254" s="569"/>
      <c r="D254" s="570"/>
      <c r="E254" s="571"/>
      <c r="F254" s="571"/>
      <c r="H254" s="569"/>
      <c r="I254" s="569"/>
      <c r="J254" s="569"/>
      <c r="K254" s="572"/>
      <c r="L254" s="2876"/>
    </row>
    <row r="255" spans="1:12" s="18" customFormat="1" ht="12.75">
      <c r="A255" s="569"/>
      <c r="C255" s="569"/>
      <c r="D255" s="570"/>
      <c r="E255" s="571"/>
      <c r="F255" s="571"/>
      <c r="H255" s="569"/>
      <c r="I255" s="569"/>
      <c r="J255" s="569"/>
      <c r="K255" s="572"/>
      <c r="L255" s="2876"/>
    </row>
    <row r="256" spans="1:12" s="18" customFormat="1" ht="12.75">
      <c r="A256" s="569"/>
      <c r="C256" s="569"/>
      <c r="D256" s="570"/>
      <c r="E256" s="571"/>
      <c r="F256" s="571"/>
      <c r="H256" s="569"/>
      <c r="I256" s="569"/>
      <c r="J256" s="569"/>
      <c r="K256" s="572"/>
      <c r="L256" s="2876"/>
    </row>
    <row r="257" spans="1:12" s="18" customFormat="1" ht="12.75">
      <c r="A257" s="569"/>
      <c r="C257" s="569"/>
      <c r="D257" s="570"/>
      <c r="E257" s="571"/>
      <c r="F257" s="571"/>
      <c r="H257" s="569"/>
      <c r="I257" s="569"/>
      <c r="J257" s="569"/>
      <c r="K257" s="572"/>
      <c r="L257" s="2876"/>
    </row>
    <row r="258" spans="1:12" s="18" customFormat="1" ht="12.75">
      <c r="A258" s="569"/>
      <c r="C258" s="569"/>
      <c r="D258" s="570"/>
      <c r="E258" s="571"/>
      <c r="F258" s="571"/>
      <c r="H258" s="569"/>
      <c r="I258" s="569"/>
      <c r="J258" s="569"/>
      <c r="K258" s="572"/>
      <c r="L258" s="2876"/>
    </row>
    <row r="259" spans="1:12" s="18" customFormat="1" ht="12.75">
      <c r="A259" s="569"/>
      <c r="C259" s="569"/>
      <c r="D259" s="570"/>
      <c r="E259" s="571"/>
      <c r="F259" s="571"/>
      <c r="H259" s="569"/>
      <c r="I259" s="569"/>
      <c r="J259" s="569"/>
      <c r="K259" s="572"/>
      <c r="L259" s="2876"/>
    </row>
    <row r="260" spans="1:12" s="18" customFormat="1" ht="12.75">
      <c r="A260" s="569"/>
      <c r="C260" s="569"/>
      <c r="D260" s="570"/>
      <c r="E260" s="571"/>
      <c r="F260" s="571"/>
      <c r="H260" s="569"/>
      <c r="I260" s="569"/>
      <c r="J260" s="569"/>
      <c r="K260" s="572"/>
      <c r="L260" s="2876"/>
    </row>
    <row r="261" spans="1:12" s="18" customFormat="1" ht="12.75">
      <c r="A261" s="569"/>
      <c r="C261" s="569"/>
      <c r="D261" s="570"/>
      <c r="E261" s="571"/>
      <c r="F261" s="571"/>
      <c r="H261" s="569"/>
      <c r="I261" s="569"/>
      <c r="J261" s="569"/>
      <c r="K261" s="572"/>
      <c r="L261" s="2876"/>
    </row>
    <row r="262" spans="1:12" s="18" customFormat="1" ht="12.75">
      <c r="A262" s="569"/>
      <c r="C262" s="569"/>
      <c r="D262" s="570"/>
      <c r="E262" s="571"/>
      <c r="F262" s="571"/>
      <c r="H262" s="569"/>
      <c r="I262" s="569"/>
      <c r="J262" s="569"/>
      <c r="K262" s="572"/>
      <c r="L262" s="2876"/>
    </row>
    <row r="263" spans="1:12" s="18" customFormat="1" ht="12.75">
      <c r="A263" s="569"/>
      <c r="C263" s="569"/>
      <c r="D263" s="570"/>
      <c r="E263" s="571"/>
      <c r="F263" s="571"/>
      <c r="H263" s="569"/>
      <c r="I263" s="569"/>
      <c r="J263" s="569"/>
      <c r="K263" s="572"/>
      <c r="L263" s="2876"/>
    </row>
    <row r="264" spans="1:12" s="18" customFormat="1" ht="12.75">
      <c r="A264" s="569"/>
      <c r="C264" s="569"/>
      <c r="D264" s="570"/>
      <c r="E264" s="571"/>
      <c r="F264" s="571"/>
      <c r="H264" s="569"/>
      <c r="I264" s="569"/>
      <c r="J264" s="569"/>
      <c r="K264" s="572"/>
      <c r="L264" s="2876"/>
    </row>
    <row r="265" spans="1:12" s="18" customFormat="1" ht="12.75">
      <c r="A265" s="569"/>
      <c r="C265" s="569"/>
      <c r="D265" s="570"/>
      <c r="E265" s="571"/>
      <c r="F265" s="571"/>
      <c r="H265" s="569"/>
      <c r="I265" s="569"/>
      <c r="J265" s="569"/>
      <c r="K265" s="572"/>
      <c r="L265" s="2876"/>
    </row>
    <row r="266" spans="1:12" s="18" customFormat="1" ht="12.75">
      <c r="A266" s="569"/>
      <c r="C266" s="569"/>
      <c r="D266" s="570"/>
      <c r="E266" s="571"/>
      <c r="F266" s="571"/>
      <c r="H266" s="569"/>
      <c r="I266" s="569"/>
      <c r="J266" s="569"/>
      <c r="K266" s="572"/>
      <c r="L266" s="2876"/>
    </row>
    <row r="267" spans="1:12" s="18" customFormat="1" ht="12.75">
      <c r="A267" s="569"/>
      <c r="C267" s="569"/>
      <c r="D267" s="570"/>
      <c r="E267" s="571"/>
      <c r="F267" s="571"/>
      <c r="H267" s="569"/>
      <c r="I267" s="569"/>
      <c r="J267" s="569"/>
      <c r="K267" s="572"/>
      <c r="L267" s="2876"/>
    </row>
    <row r="268" spans="1:12" s="18" customFormat="1" ht="12.75">
      <c r="A268" s="569"/>
      <c r="C268" s="569"/>
      <c r="D268" s="570"/>
      <c r="E268" s="571"/>
      <c r="F268" s="571"/>
      <c r="H268" s="569"/>
      <c r="I268" s="569"/>
      <c r="J268" s="569"/>
      <c r="K268" s="572"/>
      <c r="L268" s="2876"/>
    </row>
    <row r="269" spans="1:12" s="18" customFormat="1" ht="12.75">
      <c r="A269" s="569"/>
      <c r="C269" s="569"/>
      <c r="D269" s="570"/>
      <c r="E269" s="571"/>
      <c r="F269" s="571"/>
      <c r="H269" s="569"/>
      <c r="I269" s="569"/>
      <c r="J269" s="569"/>
      <c r="K269" s="572"/>
      <c r="L269" s="2876"/>
    </row>
    <row r="270" spans="1:12" s="18" customFormat="1" ht="12.75">
      <c r="A270" s="569"/>
      <c r="C270" s="569"/>
      <c r="D270" s="570"/>
      <c r="E270" s="571"/>
      <c r="F270" s="571"/>
      <c r="H270" s="569"/>
      <c r="I270" s="569"/>
      <c r="J270" s="569"/>
      <c r="K270" s="572"/>
      <c r="L270" s="2876"/>
    </row>
    <row r="271" spans="1:12" s="18" customFormat="1" ht="12.75">
      <c r="A271" s="569"/>
      <c r="C271" s="569"/>
      <c r="D271" s="570"/>
      <c r="E271" s="571"/>
      <c r="F271" s="571"/>
      <c r="H271" s="569"/>
      <c r="I271" s="569"/>
      <c r="J271" s="569"/>
      <c r="K271" s="572"/>
      <c r="L271" s="2876"/>
    </row>
    <row r="272" spans="1:12" s="18" customFormat="1" ht="12.75">
      <c r="A272" s="569"/>
      <c r="C272" s="569"/>
      <c r="D272" s="570"/>
      <c r="E272" s="571"/>
      <c r="F272" s="571"/>
      <c r="H272" s="569"/>
      <c r="I272" s="569"/>
      <c r="J272" s="569"/>
      <c r="K272" s="572"/>
      <c r="L272" s="2876"/>
    </row>
    <row r="273" spans="1:12" s="18" customFormat="1" ht="12.75">
      <c r="A273" s="569"/>
      <c r="C273" s="569"/>
      <c r="D273" s="570"/>
      <c r="E273" s="571"/>
      <c r="F273" s="571"/>
      <c r="H273" s="569"/>
      <c r="I273" s="569"/>
      <c r="J273" s="569"/>
      <c r="K273" s="572"/>
      <c r="L273" s="2876"/>
    </row>
    <row r="274" spans="1:12" s="18" customFormat="1" ht="12.75">
      <c r="A274" s="569"/>
      <c r="C274" s="569"/>
      <c r="D274" s="570"/>
      <c r="E274" s="571"/>
      <c r="F274" s="571"/>
      <c r="H274" s="569"/>
      <c r="I274" s="569"/>
      <c r="J274" s="569"/>
      <c r="K274" s="572"/>
      <c r="L274" s="2876"/>
    </row>
    <row r="275" spans="1:12" s="18" customFormat="1" ht="12.75">
      <c r="A275" s="569"/>
      <c r="C275" s="569"/>
      <c r="D275" s="570"/>
      <c r="E275" s="571"/>
      <c r="F275" s="571"/>
      <c r="H275" s="569"/>
      <c r="I275" s="569"/>
      <c r="J275" s="569"/>
      <c r="K275" s="572"/>
      <c r="L275" s="2876"/>
    </row>
    <row r="276" spans="1:12" s="18" customFormat="1" ht="12.75">
      <c r="A276" s="569"/>
      <c r="C276" s="569"/>
      <c r="D276" s="570"/>
      <c r="E276" s="571"/>
      <c r="F276" s="571"/>
      <c r="H276" s="569"/>
      <c r="I276" s="569"/>
      <c r="J276" s="569"/>
      <c r="K276" s="572"/>
      <c r="L276" s="2876"/>
    </row>
    <row r="277" spans="1:12" s="18" customFormat="1" ht="12.75">
      <c r="A277" s="569"/>
      <c r="C277" s="569"/>
      <c r="D277" s="570"/>
      <c r="E277" s="571"/>
      <c r="F277" s="571"/>
      <c r="H277" s="569"/>
      <c r="I277" s="569"/>
      <c r="J277" s="569"/>
      <c r="K277" s="572"/>
      <c r="L277" s="2876"/>
    </row>
    <row r="278" spans="1:12" s="18" customFormat="1" ht="12.75">
      <c r="A278" s="569"/>
      <c r="C278" s="569"/>
      <c r="D278" s="570"/>
      <c r="E278" s="571"/>
      <c r="F278" s="571"/>
      <c r="H278" s="569"/>
      <c r="I278" s="569"/>
      <c r="J278" s="569"/>
      <c r="K278" s="572"/>
      <c r="L278" s="2876"/>
    </row>
    <row r="279" spans="1:12" s="18" customFormat="1" ht="12.75">
      <c r="A279" s="569"/>
      <c r="C279" s="569"/>
      <c r="D279" s="570"/>
      <c r="E279" s="571"/>
      <c r="F279" s="571"/>
      <c r="H279" s="569"/>
      <c r="I279" s="569"/>
      <c r="J279" s="569"/>
      <c r="K279" s="572"/>
      <c r="L279" s="2876"/>
    </row>
    <row r="280" spans="1:12" s="18" customFormat="1" ht="12.75">
      <c r="A280" s="569"/>
      <c r="C280" s="569"/>
      <c r="D280" s="570"/>
      <c r="E280" s="571"/>
      <c r="F280" s="571"/>
      <c r="H280" s="569"/>
      <c r="I280" s="569"/>
      <c r="J280" s="569"/>
      <c r="K280" s="572"/>
      <c r="L280" s="2876"/>
    </row>
    <row r="281" spans="1:12" s="18" customFormat="1" ht="12.75">
      <c r="A281" s="569"/>
      <c r="C281" s="569"/>
      <c r="D281" s="570"/>
      <c r="E281" s="571"/>
      <c r="F281" s="571"/>
      <c r="H281" s="569"/>
      <c r="I281" s="569"/>
      <c r="J281" s="569"/>
      <c r="K281" s="572"/>
      <c r="L281" s="2876"/>
    </row>
    <row r="282" spans="1:12" s="18" customFormat="1" ht="12.75">
      <c r="A282" s="569"/>
      <c r="C282" s="569"/>
      <c r="D282" s="570"/>
      <c r="E282" s="571"/>
      <c r="F282" s="571"/>
      <c r="H282" s="569"/>
      <c r="I282" s="569"/>
      <c r="J282" s="569"/>
      <c r="K282" s="572"/>
      <c r="L282" s="2876"/>
    </row>
    <row r="283" spans="1:12" s="18" customFormat="1" ht="12.75">
      <c r="A283" s="569"/>
      <c r="C283" s="569"/>
      <c r="D283" s="570"/>
      <c r="E283" s="571"/>
      <c r="F283" s="571"/>
      <c r="H283" s="569"/>
      <c r="I283" s="569"/>
      <c r="J283" s="569"/>
      <c r="K283" s="572"/>
      <c r="L283" s="2876"/>
    </row>
    <row r="284" spans="1:12" s="18" customFormat="1" ht="12.75">
      <c r="A284" s="569"/>
      <c r="C284" s="569"/>
      <c r="D284" s="570"/>
      <c r="E284" s="571"/>
      <c r="F284" s="571"/>
      <c r="H284" s="569"/>
      <c r="I284" s="569"/>
      <c r="J284" s="569"/>
      <c r="K284" s="572"/>
      <c r="L284" s="2876"/>
    </row>
    <row r="285" spans="1:12" s="18" customFormat="1" ht="12.75">
      <c r="A285" s="569"/>
      <c r="C285" s="569"/>
      <c r="D285" s="570"/>
      <c r="E285" s="571"/>
      <c r="F285" s="571"/>
      <c r="H285" s="569"/>
      <c r="I285" s="569"/>
      <c r="J285" s="569"/>
      <c r="K285" s="572"/>
      <c r="L285" s="2876"/>
    </row>
    <row r="286" spans="1:12" s="18" customFormat="1" ht="12.75">
      <c r="A286" s="569"/>
      <c r="C286" s="569"/>
      <c r="D286" s="570"/>
      <c r="E286" s="571"/>
      <c r="F286" s="571"/>
      <c r="H286" s="569"/>
      <c r="I286" s="569"/>
      <c r="J286" s="569"/>
      <c r="K286" s="572"/>
      <c r="L286" s="2876"/>
    </row>
    <row r="287" spans="1:12" s="18" customFormat="1" ht="12.75">
      <c r="A287" s="569"/>
      <c r="C287" s="569"/>
      <c r="D287" s="570"/>
      <c r="E287" s="571"/>
      <c r="F287" s="571"/>
      <c r="H287" s="569"/>
      <c r="I287" s="569"/>
      <c r="J287" s="569"/>
      <c r="K287" s="572"/>
      <c r="L287" s="2876"/>
    </row>
    <row r="288" spans="1:12" s="18" customFormat="1" ht="12.75">
      <c r="A288" s="569"/>
      <c r="C288" s="569"/>
      <c r="D288" s="570"/>
      <c r="E288" s="571"/>
      <c r="F288" s="571"/>
      <c r="H288" s="569"/>
      <c r="I288" s="569"/>
      <c r="J288" s="569"/>
      <c r="K288" s="572"/>
      <c r="L288" s="2876"/>
    </row>
    <row r="289" spans="1:12" s="18" customFormat="1" ht="12.75">
      <c r="A289" s="569"/>
      <c r="C289" s="569"/>
      <c r="D289" s="570"/>
      <c r="E289" s="571"/>
      <c r="F289" s="571"/>
      <c r="H289" s="569"/>
      <c r="I289" s="569"/>
      <c r="J289" s="569"/>
      <c r="K289" s="572"/>
      <c r="L289" s="2876"/>
    </row>
    <row r="290" spans="1:12" s="18" customFormat="1" ht="12.75">
      <c r="A290" s="569"/>
      <c r="C290" s="569"/>
      <c r="D290" s="570"/>
      <c r="E290" s="571"/>
      <c r="F290" s="571"/>
      <c r="H290" s="569"/>
      <c r="I290" s="569"/>
      <c r="J290" s="569"/>
      <c r="K290" s="572"/>
      <c r="L290" s="2876"/>
    </row>
    <row r="291" spans="1:12" s="18" customFormat="1" ht="12.75">
      <c r="A291" s="569"/>
      <c r="C291" s="569"/>
      <c r="D291" s="570"/>
      <c r="E291" s="571"/>
      <c r="F291" s="571"/>
      <c r="H291" s="569"/>
      <c r="I291" s="569"/>
      <c r="J291" s="569"/>
      <c r="K291" s="572"/>
      <c r="L291" s="2876"/>
    </row>
    <row r="292" spans="1:12" s="18" customFormat="1" ht="12.75">
      <c r="A292" s="569"/>
      <c r="C292" s="569"/>
      <c r="D292" s="570"/>
      <c r="E292" s="571"/>
      <c r="F292" s="571"/>
      <c r="H292" s="569"/>
      <c r="I292" s="569"/>
      <c r="J292" s="569"/>
      <c r="K292" s="572"/>
      <c r="L292" s="2876"/>
    </row>
    <row r="293" spans="1:12" s="18" customFormat="1" ht="12.75">
      <c r="A293" s="569"/>
      <c r="C293" s="569"/>
      <c r="D293" s="570"/>
      <c r="E293" s="571"/>
      <c r="F293" s="571"/>
      <c r="H293" s="569"/>
      <c r="I293" s="569"/>
      <c r="J293" s="569"/>
      <c r="K293" s="572"/>
      <c r="L293" s="2876"/>
    </row>
    <row r="294" spans="1:12" s="18" customFormat="1" ht="12.75">
      <c r="A294" s="569"/>
      <c r="C294" s="569"/>
      <c r="D294" s="570"/>
      <c r="E294" s="571"/>
      <c r="F294" s="571"/>
      <c r="H294" s="569"/>
      <c r="I294" s="569"/>
      <c r="J294" s="569"/>
      <c r="K294" s="572"/>
      <c r="L294" s="2876"/>
    </row>
    <row r="295" spans="1:12" s="18" customFormat="1" ht="12.75">
      <c r="A295" s="569"/>
      <c r="C295" s="569"/>
      <c r="D295" s="570"/>
      <c r="E295" s="571"/>
      <c r="F295" s="571"/>
      <c r="H295" s="569"/>
      <c r="I295" s="569"/>
      <c r="J295" s="569"/>
      <c r="K295" s="572"/>
      <c r="L295" s="2876"/>
    </row>
    <row r="296" spans="1:12" s="18" customFormat="1" ht="12.75">
      <c r="A296" s="569"/>
      <c r="C296" s="569"/>
      <c r="D296" s="570"/>
      <c r="E296" s="571"/>
      <c r="F296" s="571"/>
      <c r="H296" s="569"/>
      <c r="I296" s="569"/>
      <c r="J296" s="569"/>
      <c r="K296" s="572"/>
      <c r="L296" s="2876"/>
    </row>
    <row r="297" spans="1:12" s="18" customFormat="1" ht="12.75">
      <c r="A297" s="569"/>
      <c r="C297" s="569"/>
      <c r="D297" s="570"/>
      <c r="E297" s="571"/>
      <c r="F297" s="571"/>
      <c r="H297" s="569"/>
      <c r="I297" s="569"/>
      <c r="J297" s="569"/>
      <c r="K297" s="572"/>
      <c r="L297" s="2876"/>
    </row>
    <row r="298" spans="1:12" s="18" customFormat="1" ht="12.75">
      <c r="A298" s="569"/>
      <c r="C298" s="569"/>
      <c r="D298" s="570"/>
      <c r="E298" s="571"/>
      <c r="F298" s="571"/>
      <c r="H298" s="569"/>
      <c r="I298" s="569"/>
      <c r="J298" s="569"/>
      <c r="K298" s="572"/>
      <c r="L298" s="2876"/>
    </row>
  </sheetData>
  <autoFilter ref="A5:T126"/>
  <mergeCells count="244">
    <mergeCell ref="G76:G81"/>
    <mergeCell ref="I76:I81"/>
    <mergeCell ref="L76:L81"/>
    <mergeCell ref="K82:K83"/>
    <mergeCell ref="J82:J83"/>
    <mergeCell ref="I82:I83"/>
    <mergeCell ref="K76:K81"/>
    <mergeCell ref="J76:J81"/>
    <mergeCell ref="S82:S83"/>
    <mergeCell ref="R82:R83"/>
    <mergeCell ref="Q82:Q83"/>
    <mergeCell ref="P82:P83"/>
    <mergeCell ref="C82:C83"/>
    <mergeCell ref="B82:B83"/>
    <mergeCell ref="L82:L83"/>
    <mergeCell ref="O82:O83"/>
    <mergeCell ref="N82:N83"/>
    <mergeCell ref="M82:M83"/>
    <mergeCell ref="A126:E126"/>
    <mergeCell ref="O3:T3"/>
    <mergeCell ref="A6:A10"/>
    <mergeCell ref="B6:B10"/>
    <mergeCell ref="C6:C10"/>
    <mergeCell ref="D6:D10"/>
    <mergeCell ref="G6:G10"/>
    <mergeCell ref="I6:I10"/>
    <mergeCell ref="J6:J10"/>
    <mergeCell ref="K6:K10"/>
    <mergeCell ref="N76:N81"/>
    <mergeCell ref="M76:M81"/>
    <mergeCell ref="A76:A81"/>
    <mergeCell ref="D76:D81"/>
    <mergeCell ref="B76:B81"/>
    <mergeCell ref="C76:C81"/>
    <mergeCell ref="T76:T81"/>
    <mergeCell ref="S76:S81"/>
    <mergeCell ref="R76:R81"/>
    <mergeCell ref="Q76:Q81"/>
    <mergeCell ref="P76:P81"/>
    <mergeCell ref="O76:O81"/>
    <mergeCell ref="A82:A83"/>
    <mergeCell ref="T82:T83"/>
    <mergeCell ref="A1:T1"/>
    <mergeCell ref="E2:N2"/>
    <mergeCell ref="A3:A4"/>
    <mergeCell ref="B3:B4"/>
    <mergeCell ref="C3:C4"/>
    <mergeCell ref="D3:E3"/>
    <mergeCell ref="F3:F4"/>
    <mergeCell ref="G3:G4"/>
    <mergeCell ref="H3:H4"/>
    <mergeCell ref="M3:N3"/>
    <mergeCell ref="R6:R10"/>
    <mergeCell ref="S6:S10"/>
    <mergeCell ref="T6:T10"/>
    <mergeCell ref="A14:A15"/>
    <mergeCell ref="B14:B15"/>
    <mergeCell ref="C14:C15"/>
    <mergeCell ref="D14:D15"/>
    <mergeCell ref="G14:G15"/>
    <mergeCell ref="I14:I15"/>
    <mergeCell ref="J14:J15"/>
    <mergeCell ref="L6:L10"/>
    <mergeCell ref="M6:M10"/>
    <mergeCell ref="N6:N10"/>
    <mergeCell ref="O6:O10"/>
    <mergeCell ref="P6:P10"/>
    <mergeCell ref="Q6:Q10"/>
    <mergeCell ref="Q14:Q15"/>
    <mergeCell ref="R14:R15"/>
    <mergeCell ref="S14:S15"/>
    <mergeCell ref="T14:T15"/>
    <mergeCell ref="A22:A33"/>
    <mergeCell ref="B22:B33"/>
    <mergeCell ref="C22:C33"/>
    <mergeCell ref="D22:D33"/>
    <mergeCell ref="G22:G33"/>
    <mergeCell ref="I22:I33"/>
    <mergeCell ref="K14:K15"/>
    <mergeCell ref="L14:L15"/>
    <mergeCell ref="M14:M15"/>
    <mergeCell ref="N14:N15"/>
    <mergeCell ref="O14:O15"/>
    <mergeCell ref="P14:P15"/>
    <mergeCell ref="P22:P33"/>
    <mergeCell ref="Q22:Q33"/>
    <mergeCell ref="R22:R33"/>
    <mergeCell ref="S22:S33"/>
    <mergeCell ref="T22:T33"/>
    <mergeCell ref="A41:A42"/>
    <mergeCell ref="B41:B42"/>
    <mergeCell ref="C41:C42"/>
    <mergeCell ref="D41:D42"/>
    <mergeCell ref="G41:G42"/>
    <mergeCell ref="J22:J33"/>
    <mergeCell ref="K22:K33"/>
    <mergeCell ref="L22:L33"/>
    <mergeCell ref="M22:M33"/>
    <mergeCell ref="N22:N33"/>
    <mergeCell ref="O22:O33"/>
    <mergeCell ref="O41:O42"/>
    <mergeCell ref="P41:P42"/>
    <mergeCell ref="Q41:Q42"/>
    <mergeCell ref="R41:R42"/>
    <mergeCell ref="S41:S42"/>
    <mergeCell ref="T41:T42"/>
    <mergeCell ref="I41:I42"/>
    <mergeCell ref="J41:J42"/>
    <mergeCell ref="K41:K42"/>
    <mergeCell ref="L41:L42"/>
    <mergeCell ref="M41:M42"/>
    <mergeCell ref="N41:N42"/>
    <mergeCell ref="P56:P58"/>
    <mergeCell ref="Q56:Q58"/>
    <mergeCell ref="R56:R58"/>
    <mergeCell ref="S56:S58"/>
    <mergeCell ref="T56:T58"/>
    <mergeCell ref="A59:A63"/>
    <mergeCell ref="B59:B63"/>
    <mergeCell ref="C59:C63"/>
    <mergeCell ref="D59:D63"/>
    <mergeCell ref="G59:G63"/>
    <mergeCell ref="J56:J58"/>
    <mergeCell ref="K56:K58"/>
    <mergeCell ref="L56:L58"/>
    <mergeCell ref="M56:M58"/>
    <mergeCell ref="N56:N58"/>
    <mergeCell ref="O56:O58"/>
    <mergeCell ref="A56:A58"/>
    <mergeCell ref="B56:B58"/>
    <mergeCell ref="C56:C58"/>
    <mergeCell ref="D56:D58"/>
    <mergeCell ref="G56:G58"/>
    <mergeCell ref="I56:I58"/>
    <mergeCell ref="O59:O63"/>
    <mergeCell ref="P59:P63"/>
    <mergeCell ref="Q59:Q63"/>
    <mergeCell ref="R59:R63"/>
    <mergeCell ref="S59:S63"/>
    <mergeCell ref="T59:T63"/>
    <mergeCell ref="I59:I63"/>
    <mergeCell ref="J59:J63"/>
    <mergeCell ref="K59:K63"/>
    <mergeCell ref="L59:L63"/>
    <mergeCell ref="M59:M63"/>
    <mergeCell ref="N59:N63"/>
    <mergeCell ref="P87:P88"/>
    <mergeCell ref="Q87:Q88"/>
    <mergeCell ref="R87:R88"/>
    <mergeCell ref="S87:S88"/>
    <mergeCell ref="T87:T88"/>
    <mergeCell ref="A89:A91"/>
    <mergeCell ref="B89:B91"/>
    <mergeCell ref="C89:C91"/>
    <mergeCell ref="D89:D91"/>
    <mergeCell ref="J87:J88"/>
    <mergeCell ref="K87:K88"/>
    <mergeCell ref="L87:L88"/>
    <mergeCell ref="M87:M88"/>
    <mergeCell ref="N87:N88"/>
    <mergeCell ref="O87:O88"/>
    <mergeCell ref="A87:A88"/>
    <mergeCell ref="B87:B88"/>
    <mergeCell ref="C87:C88"/>
    <mergeCell ref="D87:D88"/>
    <mergeCell ref="I87:I88"/>
    <mergeCell ref="O89:O91"/>
    <mergeCell ref="P89:P91"/>
    <mergeCell ref="Q89:Q91"/>
    <mergeCell ref="R89:R91"/>
    <mergeCell ref="S89:S91"/>
    <mergeCell ref="T89:T91"/>
    <mergeCell ref="I89:I91"/>
    <mergeCell ref="J89:J91"/>
    <mergeCell ref="K89:K91"/>
    <mergeCell ref="L89:L91"/>
    <mergeCell ref="M89:M91"/>
    <mergeCell ref="N89:N91"/>
    <mergeCell ref="P99:P104"/>
    <mergeCell ref="Q99:Q104"/>
    <mergeCell ref="R99:R104"/>
    <mergeCell ref="S99:S104"/>
    <mergeCell ref="T99:T104"/>
    <mergeCell ref="A105:A106"/>
    <mergeCell ref="B105:B106"/>
    <mergeCell ref="C105:C106"/>
    <mergeCell ref="D105:D106"/>
    <mergeCell ref="G105:G106"/>
    <mergeCell ref="J99:J104"/>
    <mergeCell ref="K99:K104"/>
    <mergeCell ref="L99:L104"/>
    <mergeCell ref="M99:M104"/>
    <mergeCell ref="N99:N104"/>
    <mergeCell ref="O99:O104"/>
    <mergeCell ref="A99:A104"/>
    <mergeCell ref="B99:B104"/>
    <mergeCell ref="C99:C104"/>
    <mergeCell ref="D99:D104"/>
    <mergeCell ref="G99:G104"/>
    <mergeCell ref="I99:I104"/>
    <mergeCell ref="O105:O106"/>
    <mergeCell ref="P105:P106"/>
    <mergeCell ref="Q105:Q106"/>
    <mergeCell ref="R105:R106"/>
    <mergeCell ref="S105:S106"/>
    <mergeCell ref="T105:T106"/>
    <mergeCell ref="I105:I106"/>
    <mergeCell ref="J105:J106"/>
    <mergeCell ref="K105:K106"/>
    <mergeCell ref="L105:L106"/>
    <mergeCell ref="M105:M106"/>
    <mergeCell ref="N105:N106"/>
    <mergeCell ref="P93:P94"/>
    <mergeCell ref="Q93:Q94"/>
    <mergeCell ref="R93:R94"/>
    <mergeCell ref="S93:S94"/>
    <mergeCell ref="T93:T94"/>
    <mergeCell ref="A95:A97"/>
    <mergeCell ref="B95:B97"/>
    <mergeCell ref="C95:C97"/>
    <mergeCell ref="D95:D97"/>
    <mergeCell ref="J93:J94"/>
    <mergeCell ref="K93:K94"/>
    <mergeCell ref="L93:L94"/>
    <mergeCell ref="M93:M94"/>
    <mergeCell ref="N93:N94"/>
    <mergeCell ref="O93:O94"/>
    <mergeCell ref="A93:A94"/>
    <mergeCell ref="B93:B94"/>
    <mergeCell ref="C93:C94"/>
    <mergeCell ref="D93:D94"/>
    <mergeCell ref="I93:I94"/>
    <mergeCell ref="O95:O97"/>
    <mergeCell ref="P95:P97"/>
    <mergeCell ref="Q95:Q97"/>
    <mergeCell ref="R95:R97"/>
    <mergeCell ref="S95:S97"/>
    <mergeCell ref="T95:T97"/>
    <mergeCell ref="I95:I97"/>
    <mergeCell ref="J95:J97"/>
    <mergeCell ref="K95:K97"/>
    <mergeCell ref="L95:L97"/>
    <mergeCell ref="M95:M97"/>
    <mergeCell ref="N95:N97"/>
  </mergeCells>
  <dataValidations count="6">
    <dataValidation type="list" allowBlank="1" showInputMessage="1" showErrorMessage="1" errorTitle="DİKKAT !!!" error="LÜTFEN YANDA AÇILAN OK ARACILIĞIYLA UYGUN SEÇENEĞİ GİRİN_x000a_KÖYDES" sqref="H3:H4 H6:H17 H35:H39 H69:H70">
      <formula1>#REF!</formula1>
    </dataValidation>
    <dataValidation type="list" allowBlank="1" showInputMessage="1" showErrorMessage="1" errorTitle="LÜTFEN DİKKAT !!!!" error="GİRİDİĞİNİZ DEĞER AŞAĞIDAKİLERDEN BİRİSİ OLMALIDIR &quot;Y&quot; , &quot;D.E&quot; ,&quot;EK&quot;" sqref="A2:A3">
      <formula1>#REF!</formula1>
    </dataValidation>
    <dataValidation type="whole" allowBlank="1" showInputMessage="1" showErrorMessage="1" errorTitle="DİKKATT !!!!" error="BU BÖLÜME BİR İŞ SAYISINI GÖSTEREN BİR RAKAM GİRMELİSİNİZ_x000a_KÖYDES_x000a_" sqref="O2:S4 O75:S76 O82:S82 O35:S39 O69:S70 O84:S98 O6:S6 O11:S11">
      <formula1>0</formula1>
      <formula2>10</formula2>
    </dataValidation>
    <dataValidation type="list" allowBlank="1" showInputMessage="1" showErrorMessage="1" errorTitle="DİKKAT !!!!" error="LÜTFEN YANDA AÇILAN OK ARACILIĞIYLA UYGUN SEÇENEĞİ GİRİN_x000a_KÖYDES" sqref="G3:G4 G6:G11 G51:G52 G64 G75 G82:G98 G66:G70">
      <formula1>#REF!</formula1>
    </dataValidation>
    <dataValidation type="list" allowBlank="1" showInputMessage="1" showErrorMessage="1" errorTitle="DİKKAT !!!!" error="LÜTFEN YANDA AÇILAN OK ARACILIĞIYLA UYGUN SEÇENEĞİ GİRİN_x000a_KÖYDES" sqref="G76">
      <formula1>$CF$5:$CF$22</formula1>
    </dataValidation>
    <dataValidation type="list" allowBlank="1" showInputMessage="1" showErrorMessage="1" errorTitle="LÜTFEN DİKKAT !!!!" error="GİRİDİĞİNİZ DEĞER AŞAĞIDAKİLERDEN BİRİSİ OLMALIDIR &quot;Y&quot; , &quot;D.E&quot; ,&quot;EK&quot;" sqref="A85:A91 A75">
      <formula1>$CE$5:$CE$22</formula1>
    </dataValidation>
  </dataValidations>
  <printOptions horizontalCentered="1"/>
  <pageMargins left="0" right="0" top="0.35433070866141736" bottom="0.35433070866141736" header="0.31496062992125984" footer="0.31496062992125984"/>
  <pageSetup paperSize="9" scale="58" orientation="landscape" blackAndWhite="1" r:id="rId1"/>
  <headerFooter alignWithMargins="0">
    <oddFooter>&amp;A&amp;RSayfa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M25"/>
  <sheetViews>
    <sheetView showZeros="0" view="pageBreakPreview" zoomScale="75" zoomScaleNormal="100" zoomScaleSheetLayoutView="75" workbookViewId="0">
      <selection activeCell="K11" sqref="K11"/>
    </sheetView>
  </sheetViews>
  <sheetFormatPr defaultRowHeight="12.75" customHeight="1" zeroHeight="1"/>
  <cols>
    <col min="1" max="1" width="5.85546875" style="10" customWidth="1"/>
    <col min="2" max="2" width="14.28515625" style="10" customWidth="1"/>
    <col min="3" max="3" width="14.140625" style="10" customWidth="1"/>
    <col min="4" max="4" width="18.140625" style="10" customWidth="1"/>
    <col min="5" max="5" width="18.7109375" style="10" customWidth="1"/>
    <col min="6" max="6" width="10.42578125" style="10" customWidth="1"/>
    <col min="7" max="7" width="18.85546875" style="10" customWidth="1"/>
    <col min="8" max="8" width="21.7109375" style="10" customWidth="1"/>
    <col min="9" max="9" width="14.140625" style="179" customWidth="1"/>
    <col min="10" max="10" width="11.42578125" style="179" customWidth="1"/>
    <col min="11" max="11" width="10.28515625" style="180" customWidth="1"/>
    <col min="12" max="12" width="11.5703125" style="179" customWidth="1"/>
    <col min="13" max="13" width="12.5703125" style="179" customWidth="1"/>
    <col min="14" max="14" width="12" style="179" customWidth="1"/>
    <col min="15" max="15" width="9.140625" style="179"/>
    <col min="16" max="16" width="8.28515625" style="179" customWidth="1"/>
    <col min="17" max="17" width="6.7109375" style="181" customWidth="1"/>
    <col min="18" max="18" width="6.85546875" style="10" customWidth="1"/>
    <col min="19" max="19" width="6" style="10" customWidth="1"/>
    <col min="20" max="20" width="8.140625" style="10" customWidth="1"/>
    <col min="21" max="21" width="5.7109375" style="10" customWidth="1"/>
    <col min="22" max="22" width="5.5703125" style="10" customWidth="1"/>
    <col min="23" max="23" width="8.85546875" style="10" customWidth="1"/>
    <col min="24" max="24" width="24.7109375" style="10" customWidth="1"/>
    <col min="25" max="84" width="9.140625" style="176"/>
    <col min="85" max="86" width="9.140625" style="10"/>
    <col min="87" max="87" width="9.140625" style="176"/>
    <col min="88" max="88" width="10.42578125" style="176" customWidth="1"/>
    <col min="89" max="89" width="10.28515625" style="176" customWidth="1"/>
    <col min="90" max="91" width="9.140625" style="176"/>
    <col min="92" max="93" width="9.140625" style="10"/>
    <col min="94" max="97" width="0" style="10" hidden="1" customWidth="1"/>
    <col min="98" max="16384" width="9.140625" style="10"/>
  </cols>
  <sheetData>
    <row r="1" spans="1:91" s="53" customFormat="1" ht="18">
      <c r="A1" s="2177" t="s">
        <v>843</v>
      </c>
      <c r="B1" s="2177"/>
      <c r="C1" s="2177"/>
      <c r="D1" s="2177"/>
      <c r="E1" s="2177"/>
      <c r="F1" s="2177"/>
      <c r="G1" s="2177"/>
      <c r="H1" s="2177"/>
      <c r="I1" s="2177"/>
      <c r="J1" s="2177"/>
      <c r="K1" s="2177"/>
      <c r="L1" s="2177"/>
      <c r="M1" s="2177"/>
      <c r="N1" s="2177"/>
      <c r="O1" s="2177"/>
      <c r="P1" s="2177"/>
      <c r="Q1" s="2177"/>
      <c r="R1" s="2177"/>
      <c r="S1" s="2177"/>
      <c r="T1" s="2177"/>
      <c r="U1" s="2177"/>
      <c r="V1" s="2177"/>
      <c r="W1" s="2177"/>
      <c r="X1" s="2177"/>
      <c r="CI1" s="176"/>
      <c r="CJ1" s="176"/>
      <c r="CK1" s="176"/>
      <c r="CL1" s="176"/>
      <c r="CM1" s="176"/>
    </row>
    <row r="2" spans="1:91" s="53" customFormat="1" ht="13.5" customHeight="1" thickBot="1">
      <c r="A2" s="409"/>
      <c r="B2" s="468"/>
      <c r="C2" s="409"/>
      <c r="D2" s="409"/>
      <c r="E2" s="468"/>
      <c r="F2" s="409"/>
      <c r="G2" s="2286">
        <v>42613</v>
      </c>
      <c r="H2" s="2286"/>
      <c r="I2" s="2286"/>
      <c r="J2" s="2286"/>
      <c r="K2" s="2286"/>
      <c r="L2" s="2286"/>
      <c r="M2" s="2286"/>
      <c r="N2" s="2286"/>
      <c r="O2" s="2286"/>
      <c r="P2" s="469"/>
      <c r="Q2" s="409"/>
      <c r="R2" s="409"/>
      <c r="S2" s="409"/>
      <c r="T2" s="409"/>
      <c r="U2" s="409"/>
      <c r="V2" s="409"/>
      <c r="W2" s="409"/>
      <c r="X2" s="409"/>
      <c r="CI2" s="176"/>
      <c r="CJ2" s="176"/>
      <c r="CK2" s="176"/>
      <c r="CL2" s="176"/>
      <c r="CM2" s="176"/>
    </row>
    <row r="3" spans="1:91" s="53" customFormat="1" ht="40.5" customHeight="1">
      <c r="A3" s="2181" t="s">
        <v>139</v>
      </c>
      <c r="B3" s="2183" t="s">
        <v>140</v>
      </c>
      <c r="C3" s="2183" t="s">
        <v>141</v>
      </c>
      <c r="D3" s="2183" t="s">
        <v>143</v>
      </c>
      <c r="E3" s="2183"/>
      <c r="F3" s="2273" t="s">
        <v>44</v>
      </c>
      <c r="G3" s="2187" t="s">
        <v>674</v>
      </c>
      <c r="H3" s="2275" t="s">
        <v>844</v>
      </c>
      <c r="I3" s="418" t="s">
        <v>147</v>
      </c>
      <c r="J3" s="419" t="s">
        <v>148</v>
      </c>
      <c r="K3" s="419" t="s">
        <v>149</v>
      </c>
      <c r="L3" s="506" t="s">
        <v>150</v>
      </c>
      <c r="M3" s="2277" t="s">
        <v>85</v>
      </c>
      <c r="N3" s="2279" t="s">
        <v>86</v>
      </c>
      <c r="O3" s="2281" t="s">
        <v>84</v>
      </c>
      <c r="P3" s="2282"/>
      <c r="Q3" s="2195" t="s">
        <v>161</v>
      </c>
      <c r="R3" s="2196"/>
      <c r="S3" s="2283" t="s">
        <v>2</v>
      </c>
      <c r="T3" s="2198"/>
      <c r="U3" s="2198"/>
      <c r="V3" s="2198"/>
      <c r="W3" s="2198"/>
      <c r="X3" s="2199"/>
      <c r="CI3" s="176"/>
      <c r="CJ3" s="176"/>
      <c r="CK3" s="176"/>
      <c r="CL3" s="176"/>
      <c r="CM3" s="176"/>
    </row>
    <row r="4" spans="1:91" s="53" customFormat="1" ht="41.25" customHeight="1" thickBot="1">
      <c r="A4" s="2182"/>
      <c r="B4" s="2184"/>
      <c r="C4" s="2184"/>
      <c r="D4" s="1845" t="s">
        <v>162</v>
      </c>
      <c r="E4" s="1842" t="s">
        <v>676</v>
      </c>
      <c r="F4" s="2274"/>
      <c r="G4" s="2190"/>
      <c r="H4" s="2276"/>
      <c r="I4" s="424" t="s">
        <v>164</v>
      </c>
      <c r="J4" s="425" t="s">
        <v>165</v>
      </c>
      <c r="K4" s="425" t="s">
        <v>845</v>
      </c>
      <c r="L4" s="507" t="s">
        <v>166</v>
      </c>
      <c r="M4" s="2278"/>
      <c r="N4" s="2280"/>
      <c r="O4" s="1900" t="s">
        <v>88</v>
      </c>
      <c r="P4" s="508" t="s">
        <v>89</v>
      </c>
      <c r="Q4" s="509" t="s">
        <v>172</v>
      </c>
      <c r="R4" s="510" t="s">
        <v>173</v>
      </c>
      <c r="S4" s="511" t="s">
        <v>174</v>
      </c>
      <c r="T4" s="512" t="s">
        <v>175</v>
      </c>
      <c r="U4" s="512" t="s">
        <v>176</v>
      </c>
      <c r="V4" s="512" t="s">
        <v>177</v>
      </c>
      <c r="W4" s="512" t="s">
        <v>178</v>
      </c>
      <c r="X4" s="513" t="s">
        <v>179</v>
      </c>
      <c r="CI4" s="176"/>
      <c r="CJ4" s="176"/>
      <c r="CK4" s="176"/>
      <c r="CL4" s="176"/>
      <c r="CM4" s="176"/>
    </row>
    <row r="5" spans="1:91" s="177" customFormat="1" ht="42" customHeight="1">
      <c r="A5" s="470"/>
      <c r="B5" s="514"/>
      <c r="C5" s="520"/>
      <c r="D5" s="522"/>
      <c r="E5" s="471"/>
      <c r="F5" s="515"/>
      <c r="G5" s="472"/>
      <c r="H5" s="473"/>
      <c r="I5" s="474"/>
      <c r="J5" s="475"/>
      <c r="K5" s="476"/>
      <c r="L5" s="477"/>
      <c r="M5" s="478"/>
      <c r="N5" s="479"/>
      <c r="O5" s="479"/>
      <c r="P5" s="525"/>
      <c r="Q5" s="531"/>
      <c r="R5" s="532"/>
      <c r="S5" s="528"/>
      <c r="T5" s="514"/>
      <c r="U5" s="514"/>
      <c r="V5" s="514"/>
      <c r="W5" s="514"/>
      <c r="X5" s="480"/>
      <c r="AY5" s="120" t="s">
        <v>180</v>
      </c>
      <c r="AZ5" s="120" t="s">
        <v>75</v>
      </c>
      <c r="BA5" s="120" t="s">
        <v>846</v>
      </c>
      <c r="CI5" s="120" t="s">
        <v>180</v>
      </c>
      <c r="CJ5" s="120" t="s">
        <v>75</v>
      </c>
      <c r="CK5" s="120" t="s">
        <v>847</v>
      </c>
      <c r="CL5" s="120"/>
      <c r="CM5" s="120"/>
    </row>
    <row r="6" spans="1:91" s="177" customFormat="1" ht="42" customHeight="1">
      <c r="A6" s="470"/>
      <c r="B6" s="514"/>
      <c r="C6" s="520"/>
      <c r="D6" s="649"/>
      <c r="E6" s="482"/>
      <c r="F6" s="515"/>
      <c r="G6" s="472"/>
      <c r="H6" s="483"/>
      <c r="I6" s="484"/>
      <c r="J6" s="650"/>
      <c r="K6" s="476"/>
      <c r="L6" s="477"/>
      <c r="M6" s="479"/>
      <c r="N6" s="479"/>
      <c r="O6" s="479"/>
      <c r="P6" s="525"/>
      <c r="Q6" s="651"/>
      <c r="R6" s="652"/>
      <c r="S6" s="528"/>
      <c r="T6" s="514"/>
      <c r="U6" s="514"/>
      <c r="V6" s="514"/>
      <c r="W6" s="514"/>
      <c r="X6" s="480"/>
      <c r="AY6" s="120"/>
      <c r="AZ6" s="120"/>
      <c r="BA6" s="120"/>
      <c r="CI6" s="120"/>
      <c r="CJ6" s="120"/>
      <c r="CK6" s="120"/>
      <c r="CL6" s="120"/>
      <c r="CM6" s="120"/>
    </row>
    <row r="7" spans="1:91" s="177" customFormat="1" ht="42" customHeight="1">
      <c r="A7" s="470"/>
      <c r="B7" s="514"/>
      <c r="C7" s="520"/>
      <c r="D7" s="649"/>
      <c r="E7" s="482"/>
      <c r="F7" s="515"/>
      <c r="G7" s="472"/>
      <c r="H7" s="483"/>
      <c r="I7" s="484"/>
      <c r="J7" s="650"/>
      <c r="K7" s="476"/>
      <c r="L7" s="477"/>
      <c r="M7" s="479"/>
      <c r="N7" s="479"/>
      <c r="O7" s="479"/>
      <c r="P7" s="525"/>
      <c r="Q7" s="651"/>
      <c r="R7" s="652"/>
      <c r="S7" s="528"/>
      <c r="T7" s="514"/>
      <c r="U7" s="514"/>
      <c r="V7" s="514"/>
      <c r="W7" s="514"/>
      <c r="X7" s="480"/>
      <c r="AY7" s="120"/>
      <c r="AZ7" s="120"/>
      <c r="BA7" s="120"/>
      <c r="CI7" s="120"/>
      <c r="CJ7" s="120"/>
      <c r="CK7" s="120"/>
      <c r="CL7" s="120"/>
      <c r="CM7" s="120"/>
    </row>
    <row r="8" spans="1:91" s="177" customFormat="1" ht="42" customHeight="1">
      <c r="A8" s="470"/>
      <c r="B8" s="514"/>
      <c r="C8" s="520"/>
      <c r="D8" s="649"/>
      <c r="E8" s="482"/>
      <c r="F8" s="515"/>
      <c r="G8" s="472"/>
      <c r="H8" s="483"/>
      <c r="I8" s="484"/>
      <c r="J8" s="650"/>
      <c r="K8" s="476"/>
      <c r="L8" s="477"/>
      <c r="M8" s="479"/>
      <c r="N8" s="479"/>
      <c r="O8" s="479"/>
      <c r="P8" s="525"/>
      <c r="Q8" s="651"/>
      <c r="R8" s="652"/>
      <c r="S8" s="528"/>
      <c r="T8" s="514"/>
      <c r="U8" s="514"/>
      <c r="V8" s="514"/>
      <c r="W8" s="514"/>
      <c r="X8" s="480"/>
      <c r="AY8" s="120"/>
      <c r="AZ8" s="120"/>
      <c r="BA8" s="120"/>
      <c r="CI8" s="120"/>
      <c r="CJ8" s="120"/>
      <c r="CK8" s="120"/>
      <c r="CL8" s="120"/>
      <c r="CM8" s="120"/>
    </row>
    <row r="9" spans="1:91" s="177" customFormat="1" ht="42" customHeight="1">
      <c r="A9" s="470"/>
      <c r="B9" s="514"/>
      <c r="C9" s="520"/>
      <c r="D9" s="649"/>
      <c r="E9" s="482"/>
      <c r="F9" s="515"/>
      <c r="G9" s="472"/>
      <c r="H9" s="483"/>
      <c r="I9" s="484"/>
      <c r="J9" s="650"/>
      <c r="K9" s="476"/>
      <c r="L9" s="477"/>
      <c r="M9" s="479"/>
      <c r="N9" s="479"/>
      <c r="O9" s="479"/>
      <c r="P9" s="525"/>
      <c r="Q9" s="651"/>
      <c r="R9" s="652"/>
      <c r="S9" s="528"/>
      <c r="T9" s="514"/>
      <c r="U9" s="514"/>
      <c r="V9" s="514"/>
      <c r="W9" s="514"/>
      <c r="X9" s="480"/>
      <c r="AY9" s="120"/>
      <c r="AZ9" s="120"/>
      <c r="BA9" s="120"/>
      <c r="CI9" s="120"/>
      <c r="CJ9" s="120"/>
      <c r="CK9" s="120"/>
      <c r="CL9" s="120"/>
      <c r="CM9" s="120"/>
    </row>
    <row r="10" spans="1:91" s="178" customFormat="1" ht="42" customHeight="1">
      <c r="A10" s="481"/>
      <c r="B10" s="514"/>
      <c r="C10" s="520"/>
      <c r="D10" s="523"/>
      <c r="E10" s="482"/>
      <c r="F10" s="417"/>
      <c r="G10" s="472"/>
      <c r="H10" s="483"/>
      <c r="I10" s="484"/>
      <c r="J10" s="485"/>
      <c r="K10" s="486"/>
      <c r="L10" s="487"/>
      <c r="M10" s="488"/>
      <c r="N10" s="488"/>
      <c r="O10" s="488"/>
      <c r="P10" s="526"/>
      <c r="Q10" s="533"/>
      <c r="R10" s="534"/>
      <c r="S10" s="529"/>
      <c r="T10" s="516"/>
      <c r="U10" s="516"/>
      <c r="V10" s="516"/>
      <c r="W10" s="516"/>
      <c r="X10" s="489"/>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t="s">
        <v>848</v>
      </c>
      <c r="AZ10" s="120" t="s">
        <v>849</v>
      </c>
      <c r="BA10" s="120" t="s">
        <v>850</v>
      </c>
      <c r="BB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I10" s="120" t="s">
        <v>848</v>
      </c>
      <c r="CJ10" s="120" t="s">
        <v>849</v>
      </c>
      <c r="CK10" s="120" t="s">
        <v>851</v>
      </c>
      <c r="CL10" s="120"/>
      <c r="CM10" s="120"/>
    </row>
    <row r="11" spans="1:91" s="178" customFormat="1" ht="42" customHeight="1" thickBot="1">
      <c r="A11" s="490"/>
      <c r="B11" s="517"/>
      <c r="C11" s="521"/>
      <c r="D11" s="524"/>
      <c r="E11" s="482"/>
      <c r="F11" s="518"/>
      <c r="G11" s="491"/>
      <c r="H11" s="483"/>
      <c r="I11" s="484"/>
      <c r="J11" s="492"/>
      <c r="K11" s="493"/>
      <c r="L11" s="494"/>
      <c r="M11" s="495"/>
      <c r="N11" s="496"/>
      <c r="O11" s="496"/>
      <c r="P11" s="527"/>
      <c r="Q11" s="535"/>
      <c r="R11" s="536"/>
      <c r="S11" s="530"/>
      <c r="T11" s="519"/>
      <c r="U11" s="519"/>
      <c r="V11" s="519"/>
      <c r="W11" s="519"/>
      <c r="X11" s="497"/>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t="s">
        <v>9</v>
      </c>
      <c r="AZ11" s="120" t="s">
        <v>77</v>
      </c>
      <c r="BA11" s="120" t="s">
        <v>852</v>
      </c>
      <c r="BB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I11" s="120" t="s">
        <v>9</v>
      </c>
      <c r="CJ11" s="120" t="s">
        <v>77</v>
      </c>
      <c r="CK11" s="120" t="s">
        <v>853</v>
      </c>
      <c r="CL11" s="120"/>
      <c r="CM11" s="120"/>
    </row>
    <row r="12" spans="1:91" s="191" customFormat="1" ht="42" customHeight="1" thickBot="1">
      <c r="A12" s="2284" t="s">
        <v>10</v>
      </c>
      <c r="B12" s="2285"/>
      <c r="C12" s="2285"/>
      <c r="D12" s="2285"/>
      <c r="E12" s="2285"/>
      <c r="F12" s="498">
        <f>SUM(F5:F11)</f>
        <v>0</v>
      </c>
      <c r="G12" s="498"/>
      <c r="H12" s="498"/>
      <c r="I12" s="499">
        <f t="shared" ref="I12:P12" si="0">SUM(I5:I11)</f>
        <v>0</v>
      </c>
      <c r="J12" s="499">
        <f t="shared" si="0"/>
        <v>0</v>
      </c>
      <c r="K12" s="500">
        <f t="shared" si="0"/>
        <v>0</v>
      </c>
      <c r="L12" s="500">
        <f t="shared" si="0"/>
        <v>0</v>
      </c>
      <c r="M12" s="502">
        <f t="shared" si="0"/>
        <v>0</v>
      </c>
      <c r="N12" s="502">
        <f t="shared" si="0"/>
        <v>0</v>
      </c>
      <c r="O12" s="502">
        <f t="shared" si="0"/>
        <v>0</v>
      </c>
      <c r="P12" s="502">
        <f t="shared" si="0"/>
        <v>0</v>
      </c>
      <c r="Q12" s="503"/>
      <c r="R12" s="504"/>
      <c r="S12" s="498">
        <f>SUM(S5:S11)</f>
        <v>0</v>
      </c>
      <c r="T12" s="498">
        <f>SUM(T5:T11)</f>
        <v>0</v>
      </c>
      <c r="U12" s="498">
        <f>SUM(U5:U11)</f>
        <v>0</v>
      </c>
      <c r="V12" s="498">
        <f>SUM(V5:V11)</f>
        <v>0</v>
      </c>
      <c r="W12" s="498">
        <f>SUM(W5:W11)</f>
        <v>0</v>
      </c>
      <c r="X12" s="505"/>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t="s">
        <v>854</v>
      </c>
      <c r="BB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I12" s="190"/>
      <c r="CJ12" s="190"/>
      <c r="CK12" s="190"/>
      <c r="CL12" s="190"/>
      <c r="CM12" s="190"/>
    </row>
    <row r="13" spans="1:91" s="178" customFormat="1" ht="42" hidden="1" customHeight="1">
      <c r="A13" s="182"/>
      <c r="B13" s="183"/>
      <c r="C13" s="184"/>
      <c r="D13" s="184"/>
      <c r="E13" s="184"/>
      <c r="F13" s="184"/>
      <c r="G13" s="184"/>
      <c r="H13" s="184"/>
      <c r="I13" s="185"/>
      <c r="J13" s="185"/>
      <c r="K13" s="186"/>
      <c r="L13" s="187"/>
      <c r="M13" s="187"/>
      <c r="N13" s="187"/>
      <c r="O13" s="187"/>
      <c r="P13" s="187"/>
      <c r="Q13" s="188"/>
      <c r="R13" s="187"/>
      <c r="S13" s="189"/>
      <c r="T13" s="189"/>
      <c r="U13" s="189"/>
      <c r="V13" s="189"/>
      <c r="W13" s="189"/>
      <c r="X13" s="189"/>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I13" s="120"/>
      <c r="CJ13" s="120"/>
      <c r="CK13" s="120"/>
      <c r="CL13" s="120"/>
      <c r="CM13" s="120"/>
    </row>
    <row r="14" spans="1:91" s="178" customFormat="1" ht="42" hidden="1" customHeight="1">
      <c r="A14" s="182"/>
      <c r="B14" s="183"/>
      <c r="C14" s="184"/>
      <c r="D14" s="184"/>
      <c r="E14" s="184"/>
      <c r="F14" s="184"/>
      <c r="G14" s="184"/>
      <c r="H14" s="184"/>
      <c r="I14" s="185"/>
      <c r="J14" s="185"/>
      <c r="K14" s="186"/>
      <c r="L14" s="187"/>
      <c r="M14" s="187"/>
      <c r="N14" s="187"/>
      <c r="O14" s="187"/>
      <c r="P14" s="187"/>
      <c r="Q14" s="188"/>
      <c r="R14" s="187"/>
      <c r="S14" s="189"/>
      <c r="T14" s="189"/>
      <c r="U14" s="189"/>
      <c r="V14" s="189"/>
      <c r="W14" s="189"/>
      <c r="X14" s="189"/>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I14" s="120"/>
      <c r="CJ14" s="120"/>
      <c r="CK14" s="120"/>
      <c r="CL14" s="120"/>
      <c r="CM14" s="120"/>
    </row>
    <row r="15" spans="1:91" s="178" customFormat="1" ht="42" hidden="1" customHeight="1">
      <c r="A15" s="182"/>
      <c r="B15" s="183"/>
      <c r="C15" s="184"/>
      <c r="D15" s="184"/>
      <c r="E15" s="184"/>
      <c r="F15" s="184"/>
      <c r="G15" s="184"/>
      <c r="H15" s="184"/>
      <c r="I15" s="185"/>
      <c r="J15" s="185"/>
      <c r="K15" s="186"/>
      <c r="L15" s="187"/>
      <c r="M15" s="187"/>
      <c r="N15" s="187"/>
      <c r="O15" s="187"/>
      <c r="P15" s="187"/>
      <c r="Q15" s="188"/>
      <c r="R15" s="187"/>
      <c r="S15" s="189"/>
      <c r="T15" s="189"/>
      <c r="U15" s="189"/>
      <c r="V15" s="189"/>
      <c r="W15" s="189"/>
      <c r="X15" s="189"/>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I15" s="120"/>
      <c r="CJ15" s="120"/>
      <c r="CK15" s="120"/>
      <c r="CL15" s="120"/>
      <c r="CM15" s="120"/>
    </row>
    <row r="16" spans="1:91" s="178" customFormat="1" ht="42" hidden="1" customHeight="1">
      <c r="A16" s="182"/>
      <c r="B16" s="183"/>
      <c r="C16" s="184"/>
      <c r="D16" s="184"/>
      <c r="E16" s="184"/>
      <c r="F16" s="184"/>
      <c r="G16" s="184"/>
      <c r="H16" s="184"/>
      <c r="I16" s="185"/>
      <c r="J16" s="185"/>
      <c r="K16" s="186"/>
      <c r="L16" s="187"/>
      <c r="M16" s="187"/>
      <c r="N16" s="187"/>
      <c r="O16" s="187"/>
      <c r="P16" s="187"/>
      <c r="Q16" s="188"/>
      <c r="R16" s="187"/>
      <c r="S16" s="189"/>
      <c r="T16" s="189"/>
      <c r="U16" s="189"/>
      <c r="V16" s="189"/>
      <c r="W16" s="189"/>
      <c r="X16" s="189"/>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I16" s="120"/>
      <c r="CJ16" s="120"/>
      <c r="CK16" s="120"/>
      <c r="CL16" s="120"/>
      <c r="CM16" s="120"/>
    </row>
    <row r="17" spans="1:91" s="178" customFormat="1" ht="42" hidden="1" customHeight="1">
      <c r="A17" s="182"/>
      <c r="B17" s="183"/>
      <c r="C17" s="184"/>
      <c r="D17" s="184"/>
      <c r="E17" s="184"/>
      <c r="F17" s="184"/>
      <c r="G17" s="184"/>
      <c r="H17" s="184"/>
      <c r="I17" s="185"/>
      <c r="J17" s="185"/>
      <c r="K17" s="186"/>
      <c r="L17" s="187"/>
      <c r="M17" s="187"/>
      <c r="N17" s="187"/>
      <c r="O17" s="187"/>
      <c r="P17" s="187"/>
      <c r="Q17" s="188"/>
      <c r="R17" s="187"/>
      <c r="S17" s="189"/>
      <c r="T17" s="189"/>
      <c r="U17" s="189"/>
      <c r="V17" s="189"/>
      <c r="W17" s="189"/>
      <c r="X17" s="189"/>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I17" s="120"/>
      <c r="CJ17" s="120"/>
      <c r="CK17" s="120"/>
      <c r="CL17" s="120"/>
      <c r="CM17" s="120"/>
    </row>
    <row r="18" spans="1:91" s="178" customFormat="1" ht="42" hidden="1" customHeight="1">
      <c r="A18" s="182"/>
      <c r="B18" s="183"/>
      <c r="C18" s="184"/>
      <c r="D18" s="184"/>
      <c r="E18" s="184"/>
      <c r="F18" s="184"/>
      <c r="G18" s="184"/>
      <c r="H18" s="184"/>
      <c r="I18" s="185"/>
      <c r="J18" s="185"/>
      <c r="K18" s="186"/>
      <c r="L18" s="187"/>
      <c r="M18" s="187"/>
      <c r="N18" s="187"/>
      <c r="O18" s="187"/>
      <c r="P18" s="187"/>
      <c r="Q18" s="188"/>
      <c r="R18" s="187"/>
      <c r="S18" s="189"/>
      <c r="T18" s="189"/>
      <c r="U18" s="189"/>
      <c r="V18" s="189"/>
      <c r="W18" s="189"/>
      <c r="X18" s="189"/>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I18" s="120"/>
      <c r="CJ18" s="120"/>
      <c r="CK18" s="120"/>
      <c r="CL18" s="120"/>
      <c r="CM18" s="120"/>
    </row>
    <row r="19" spans="1:91" s="178" customFormat="1" ht="42" hidden="1" customHeight="1">
      <c r="A19" s="182"/>
      <c r="B19" s="183"/>
      <c r="C19" s="184"/>
      <c r="D19" s="184"/>
      <c r="E19" s="184"/>
      <c r="F19" s="184"/>
      <c r="G19" s="184"/>
      <c r="H19" s="184"/>
      <c r="I19" s="185"/>
      <c r="J19" s="185"/>
      <c r="K19" s="186"/>
      <c r="L19" s="187"/>
      <c r="M19" s="187"/>
      <c r="N19" s="187"/>
      <c r="O19" s="187"/>
      <c r="P19" s="187"/>
      <c r="Q19" s="188"/>
      <c r="R19" s="187"/>
      <c r="S19" s="189"/>
      <c r="T19" s="189"/>
      <c r="U19" s="189"/>
      <c r="V19" s="189"/>
      <c r="W19" s="189"/>
      <c r="X19" s="189"/>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I19" s="120"/>
      <c r="CJ19" s="120"/>
      <c r="CK19" s="120"/>
      <c r="CL19" s="120"/>
      <c r="CM19" s="120"/>
    </row>
    <row r="20" spans="1:91" s="178" customFormat="1" ht="42" hidden="1" customHeight="1">
      <c r="A20" s="182"/>
      <c r="B20" s="183"/>
      <c r="C20" s="184"/>
      <c r="D20" s="184"/>
      <c r="E20" s="184"/>
      <c r="F20" s="184"/>
      <c r="G20" s="184"/>
      <c r="H20" s="184"/>
      <c r="I20" s="185"/>
      <c r="J20" s="185"/>
      <c r="K20" s="186"/>
      <c r="L20" s="187"/>
      <c r="M20" s="187"/>
      <c r="N20" s="187"/>
      <c r="O20" s="187"/>
      <c r="P20" s="187"/>
      <c r="Q20" s="188"/>
      <c r="R20" s="187"/>
      <c r="S20" s="189"/>
      <c r="T20" s="189"/>
      <c r="U20" s="189"/>
      <c r="V20" s="189"/>
      <c r="W20" s="189"/>
      <c r="X20" s="189"/>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I20" s="120"/>
      <c r="CJ20" s="120"/>
      <c r="CK20" s="120"/>
      <c r="CL20" s="120"/>
      <c r="CM20" s="120"/>
    </row>
    <row r="21" spans="1:91" s="178" customFormat="1" ht="42" hidden="1" customHeight="1">
      <c r="A21" s="182"/>
      <c r="B21" s="183"/>
      <c r="C21" s="184"/>
      <c r="D21" s="184"/>
      <c r="E21" s="184"/>
      <c r="F21" s="184"/>
      <c r="G21" s="184"/>
      <c r="H21" s="184"/>
      <c r="I21" s="185"/>
      <c r="J21" s="185"/>
      <c r="K21" s="186"/>
      <c r="L21" s="187"/>
      <c r="M21" s="187"/>
      <c r="N21" s="187"/>
      <c r="O21" s="187"/>
      <c r="P21" s="187"/>
      <c r="Q21" s="188"/>
      <c r="R21" s="187"/>
      <c r="S21" s="189"/>
      <c r="T21" s="189"/>
      <c r="U21" s="189"/>
      <c r="V21" s="189"/>
      <c r="W21" s="189"/>
      <c r="X21" s="189"/>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I21" s="120"/>
      <c r="CJ21" s="120"/>
      <c r="CK21" s="120"/>
      <c r="CL21" s="120"/>
      <c r="CM21" s="120"/>
    </row>
    <row r="22" spans="1:91" s="178" customFormat="1" ht="42" hidden="1" customHeight="1">
      <c r="A22" s="182"/>
      <c r="B22" s="183"/>
      <c r="C22" s="184"/>
      <c r="D22" s="184"/>
      <c r="E22" s="184"/>
      <c r="F22" s="184"/>
      <c r="G22" s="184"/>
      <c r="H22" s="184"/>
      <c r="I22" s="185"/>
      <c r="J22" s="185"/>
      <c r="K22" s="186"/>
      <c r="L22" s="187"/>
      <c r="M22" s="187"/>
      <c r="N22" s="187"/>
      <c r="O22" s="187"/>
      <c r="P22" s="187"/>
      <c r="Q22" s="188"/>
      <c r="R22" s="187"/>
      <c r="S22" s="189"/>
      <c r="T22" s="189"/>
      <c r="U22" s="189"/>
      <c r="V22" s="189"/>
      <c r="W22" s="189"/>
      <c r="X22" s="189"/>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I22" s="120"/>
      <c r="CJ22" s="120"/>
      <c r="CK22" s="120"/>
      <c r="CL22" s="120"/>
      <c r="CM22" s="120"/>
    </row>
    <row r="23" spans="1:91" s="178" customFormat="1" ht="42" hidden="1" customHeight="1">
      <c r="A23" s="182"/>
      <c r="B23" s="183"/>
      <c r="C23" s="184"/>
      <c r="D23" s="184"/>
      <c r="E23" s="184"/>
      <c r="F23" s="184"/>
      <c r="G23" s="184"/>
      <c r="H23" s="184"/>
      <c r="I23" s="185"/>
      <c r="J23" s="185"/>
      <c r="K23" s="186"/>
      <c r="L23" s="187"/>
      <c r="M23" s="187"/>
      <c r="N23" s="187"/>
      <c r="O23" s="187"/>
      <c r="P23" s="187"/>
      <c r="Q23" s="188"/>
      <c r="R23" s="187"/>
      <c r="S23" s="189"/>
      <c r="T23" s="189"/>
      <c r="U23" s="189"/>
      <c r="V23" s="189"/>
      <c r="W23" s="189"/>
      <c r="X23" s="189"/>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I23" s="120"/>
      <c r="CJ23" s="120"/>
      <c r="CK23" s="120"/>
      <c r="CL23" s="120"/>
      <c r="CM23" s="120"/>
    </row>
    <row r="24" spans="1:91"/>
    <row r="25" spans="1:91"/>
  </sheetData>
  <dataConsolidate/>
  <mergeCells count="15">
    <mergeCell ref="O3:P3"/>
    <mergeCell ref="Q3:R3"/>
    <mergeCell ref="S3:X3"/>
    <mergeCell ref="A12:E12"/>
    <mergeCell ref="A1:X1"/>
    <mergeCell ref="G2:O2"/>
    <mergeCell ref="A3:A4"/>
    <mergeCell ref="B3:B4"/>
    <mergeCell ref="C3:C4"/>
    <mergeCell ref="D3:E3"/>
    <mergeCell ref="F3:F4"/>
    <mergeCell ref="G3:G4"/>
    <mergeCell ref="H3:H4"/>
    <mergeCell ref="M3:M4"/>
    <mergeCell ref="N3:N4"/>
  </mergeCells>
  <dataValidations count="4">
    <dataValidation type="list" allowBlank="1" showInputMessage="1" showErrorMessage="1" sqref="G3:G65536">
      <formula1>$AZ$5:$AZ$11</formula1>
    </dataValidation>
    <dataValidation type="list" allowBlank="1" showInputMessage="1" showErrorMessage="1" sqref="H3:H65536">
      <formula1>$BA$5:$BA$12</formula1>
    </dataValidation>
    <dataValidation type="list" allowBlank="1" showInputMessage="1" showErrorMessage="1" sqref="A2:A11 A13:A65536">
      <formula1>$AY$5:$AY$11</formula1>
    </dataValidation>
    <dataValidation type="whole" allowBlank="1" showInputMessage="1" showErrorMessage="1" sqref="S2:W65536">
      <formula1>0</formula1>
      <formula2>10</formula2>
    </dataValidation>
  </dataValidations>
  <printOptions horizontalCentered="1"/>
  <pageMargins left="0" right="0" top="1.2598425196850394" bottom="0.62992125984251968" header="0.39370078740157483" footer="0.39370078740157483"/>
  <pageSetup paperSize="9" scale="53" orientation="landscape" blackAndWhite="1" r:id="rId1"/>
  <headerFooter alignWithMargins="0">
    <oddHeader>&amp;C&amp;12T.C.
İÇİŞLERİ BAKANLIĞI
Mahalli İdareler Genel Müdürlüğü</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L24"/>
  <sheetViews>
    <sheetView zoomScale="75" workbookViewId="0">
      <selection sqref="A1:W1"/>
    </sheetView>
  </sheetViews>
  <sheetFormatPr defaultRowHeight="33" customHeight="1"/>
  <cols>
    <col min="1" max="1" width="8.42578125" style="10" bestFit="1" customWidth="1"/>
    <col min="2" max="2" width="7.7109375" style="10" customWidth="1"/>
    <col min="3" max="3" width="10" style="10" customWidth="1"/>
    <col min="4" max="4" width="17.42578125" style="10" customWidth="1"/>
    <col min="5" max="5" width="14.42578125" style="10" bestFit="1" customWidth="1"/>
    <col min="6" max="6" width="6.5703125" style="10" bestFit="1" customWidth="1"/>
    <col min="7" max="7" width="24.85546875" style="10" customWidth="1"/>
    <col min="8" max="8" width="24.5703125" style="10" customWidth="1"/>
    <col min="9" max="9" width="9.42578125" style="179" bestFit="1" customWidth="1"/>
    <col min="10" max="10" width="10" style="179" bestFit="1" customWidth="1"/>
    <col min="11" max="11" width="9.28515625" style="180" bestFit="1" customWidth="1"/>
    <col min="12" max="12" width="13.85546875" style="179" bestFit="1" customWidth="1"/>
    <col min="13" max="13" width="17.7109375" style="179" bestFit="1" customWidth="1"/>
    <col min="14" max="14" width="4" style="179" bestFit="1" customWidth="1"/>
    <col min="15" max="15" width="9.85546875" style="179" bestFit="1" customWidth="1"/>
    <col min="16" max="16" width="5.28515625" style="181" bestFit="1" customWidth="1"/>
    <col min="17" max="17" width="6.28515625" style="10" bestFit="1" customWidth="1"/>
    <col min="18" max="18" width="5.5703125" style="10" bestFit="1" customWidth="1"/>
    <col min="19" max="19" width="8.28515625" style="10" bestFit="1" customWidth="1"/>
    <col min="20" max="20" width="4.85546875" style="10" bestFit="1" customWidth="1"/>
    <col min="21" max="21" width="5.28515625" style="10" bestFit="1" customWidth="1"/>
    <col min="22" max="22" width="7.85546875" style="10" bestFit="1" customWidth="1"/>
    <col min="23" max="23" width="13.5703125" style="10" bestFit="1" customWidth="1"/>
    <col min="24" max="51" width="9.140625" style="176"/>
    <col min="52" max="52" width="18.28515625" style="176" customWidth="1"/>
    <col min="53" max="83" width="9.140625" style="176"/>
    <col min="84" max="85" width="9.140625" style="10"/>
    <col min="86" max="86" width="9.140625" style="176"/>
    <col min="87" max="87" width="10.42578125" style="176" customWidth="1"/>
    <col min="88" max="88" width="10.28515625" style="176" customWidth="1"/>
    <col min="89" max="90" width="9.140625" style="176"/>
    <col min="91" max="92" width="9.140625" style="10"/>
    <col min="93" max="96" width="0" style="10" hidden="1" customWidth="1"/>
    <col min="97" max="16384" width="9.140625" style="10"/>
  </cols>
  <sheetData>
    <row r="1" spans="1:90" s="53" customFormat="1" ht="33" customHeight="1">
      <c r="A1" s="2295" t="s">
        <v>855</v>
      </c>
      <c r="B1" s="2295"/>
      <c r="C1" s="2295"/>
      <c r="D1" s="2295"/>
      <c r="E1" s="2295"/>
      <c r="F1" s="2295"/>
      <c r="G1" s="2295"/>
      <c r="H1" s="2295"/>
      <c r="I1" s="2295"/>
      <c r="J1" s="2295"/>
      <c r="K1" s="2295"/>
      <c r="L1" s="2295"/>
      <c r="M1" s="2295"/>
      <c r="N1" s="2295"/>
      <c r="O1" s="2295"/>
      <c r="P1" s="2295"/>
      <c r="Q1" s="2295"/>
      <c r="R1" s="2295"/>
      <c r="S1" s="2295"/>
      <c r="T1" s="2295"/>
      <c r="U1" s="2295"/>
      <c r="V1" s="2295"/>
      <c r="W1" s="2295"/>
      <c r="CH1" s="176"/>
      <c r="CI1" s="176"/>
      <c r="CJ1" s="176"/>
      <c r="CK1" s="176"/>
      <c r="CL1" s="176"/>
    </row>
    <row r="2" spans="1:90" s="53" customFormat="1" ht="33" customHeight="1" thickBot="1">
      <c r="I2" s="163"/>
      <c r="J2" s="163"/>
      <c r="K2" s="598"/>
      <c r="L2" s="163"/>
      <c r="M2" s="163"/>
      <c r="N2" s="163"/>
      <c r="O2" s="163"/>
      <c r="CH2" s="176"/>
      <c r="CI2" s="176"/>
      <c r="CJ2" s="176"/>
      <c r="CK2" s="176"/>
      <c r="CL2" s="176"/>
    </row>
    <row r="3" spans="1:90" s="53" customFormat="1" ht="33" customHeight="1">
      <c r="A3" s="2296" t="s">
        <v>139</v>
      </c>
      <c r="B3" s="2298" t="s">
        <v>140</v>
      </c>
      <c r="C3" s="2300" t="s">
        <v>141</v>
      </c>
      <c r="D3" s="2300" t="s">
        <v>143</v>
      </c>
      <c r="E3" s="2300"/>
      <c r="F3" s="2302" t="s">
        <v>44</v>
      </c>
      <c r="G3" s="2304" t="s">
        <v>856</v>
      </c>
      <c r="H3" s="2306" t="s">
        <v>857</v>
      </c>
      <c r="I3" s="11" t="s">
        <v>147</v>
      </c>
      <c r="J3" s="12" t="s">
        <v>148</v>
      </c>
      <c r="K3" s="12" t="s">
        <v>149</v>
      </c>
      <c r="L3" s="13" t="s">
        <v>150</v>
      </c>
      <c r="M3" s="2308" t="s">
        <v>858</v>
      </c>
      <c r="N3" s="2287" t="s">
        <v>859</v>
      </c>
      <c r="O3" s="2288"/>
      <c r="P3" s="2287" t="s">
        <v>161</v>
      </c>
      <c r="Q3" s="2288"/>
      <c r="R3" s="2289" t="s">
        <v>2</v>
      </c>
      <c r="S3" s="2290"/>
      <c r="T3" s="2290"/>
      <c r="U3" s="2290"/>
      <c r="V3" s="2290"/>
      <c r="W3" s="2291"/>
      <c r="CH3" s="176"/>
      <c r="CI3" s="176"/>
      <c r="CJ3" s="176"/>
      <c r="CK3" s="176"/>
      <c r="CL3" s="176"/>
    </row>
    <row r="4" spans="1:90" s="53" customFormat="1" ht="60" customHeight="1" thickBot="1">
      <c r="A4" s="2297"/>
      <c r="B4" s="2299"/>
      <c r="C4" s="2301"/>
      <c r="D4" s="1901" t="s">
        <v>162</v>
      </c>
      <c r="E4" s="1976" t="s">
        <v>676</v>
      </c>
      <c r="F4" s="2303"/>
      <c r="G4" s="2305"/>
      <c r="H4" s="2307"/>
      <c r="I4" s="14" t="s">
        <v>164</v>
      </c>
      <c r="J4" s="15" t="s">
        <v>165</v>
      </c>
      <c r="K4" s="15" t="s">
        <v>845</v>
      </c>
      <c r="L4" s="16" t="s">
        <v>860</v>
      </c>
      <c r="M4" s="2309"/>
      <c r="N4" s="599" t="s">
        <v>861</v>
      </c>
      <c r="O4" s="600" t="s">
        <v>862</v>
      </c>
      <c r="P4" s="24" t="s">
        <v>172</v>
      </c>
      <c r="Q4" s="25" t="s">
        <v>173</v>
      </c>
      <c r="R4" s="165" t="s">
        <v>174</v>
      </c>
      <c r="S4" s="50" t="s">
        <v>175</v>
      </c>
      <c r="T4" s="50" t="s">
        <v>176</v>
      </c>
      <c r="U4" s="50" t="s">
        <v>177</v>
      </c>
      <c r="V4" s="50" t="s">
        <v>178</v>
      </c>
      <c r="W4" s="51" t="s">
        <v>179</v>
      </c>
      <c r="CH4" s="176"/>
      <c r="CI4" s="176"/>
      <c r="CJ4" s="176"/>
      <c r="CK4" s="176"/>
      <c r="CL4" s="176"/>
    </row>
    <row r="5" spans="1:90" s="177" customFormat="1" ht="33" customHeight="1">
      <c r="A5" s="601"/>
      <c r="B5" s="602"/>
      <c r="C5" s="603"/>
      <c r="D5" s="603"/>
      <c r="E5" s="603"/>
      <c r="F5" s="603"/>
      <c r="G5" s="603"/>
      <c r="H5" s="604"/>
      <c r="I5" s="605"/>
      <c r="J5" s="606"/>
      <c r="K5" s="607"/>
      <c r="L5" s="608"/>
      <c r="M5" s="609"/>
      <c r="N5" s="610"/>
      <c r="O5" s="611"/>
      <c r="P5" s="612"/>
      <c r="Q5" s="608"/>
      <c r="R5" s="612"/>
      <c r="S5" s="613"/>
      <c r="T5" s="613"/>
      <c r="U5" s="613"/>
      <c r="V5" s="613"/>
      <c r="W5" s="614"/>
      <c r="AX5" s="120" t="s">
        <v>180</v>
      </c>
      <c r="AY5" s="120" t="s">
        <v>75</v>
      </c>
      <c r="AZ5" s="120" t="s">
        <v>40</v>
      </c>
      <c r="BA5" s="120" t="s">
        <v>63</v>
      </c>
      <c r="CH5" s="120" t="s">
        <v>180</v>
      </c>
      <c r="CI5" s="120" t="s">
        <v>75</v>
      </c>
      <c r="CJ5" s="120" t="s">
        <v>847</v>
      </c>
      <c r="CK5" s="120"/>
      <c r="CL5" s="120"/>
    </row>
    <row r="6" spans="1:90" s="178" customFormat="1" ht="33" customHeight="1">
      <c r="A6" s="615"/>
      <c r="B6" s="616"/>
      <c r="C6" s="617"/>
      <c r="D6" s="617"/>
      <c r="E6" s="617"/>
      <c r="F6" s="617"/>
      <c r="G6" s="617"/>
      <c r="H6" s="618"/>
      <c r="I6" s="619"/>
      <c r="J6" s="620"/>
      <c r="K6" s="621"/>
      <c r="L6" s="622"/>
      <c r="M6" s="623"/>
      <c r="N6" s="623"/>
      <c r="O6" s="624"/>
      <c r="P6" s="625"/>
      <c r="Q6" s="624"/>
      <c r="R6" s="91"/>
      <c r="S6" s="92"/>
      <c r="T6" s="92"/>
      <c r="U6" s="92"/>
      <c r="V6" s="92"/>
      <c r="W6" s="93"/>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t="s">
        <v>848</v>
      </c>
      <c r="AY6" s="120" t="s">
        <v>849</v>
      </c>
      <c r="AZ6" s="120" t="s">
        <v>863</v>
      </c>
      <c r="BA6" s="120" t="s">
        <v>64</v>
      </c>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H6" s="120" t="s">
        <v>848</v>
      </c>
      <c r="CI6" s="120" t="s">
        <v>849</v>
      </c>
      <c r="CJ6" s="120" t="s">
        <v>851</v>
      </c>
      <c r="CK6" s="120"/>
      <c r="CL6" s="120"/>
    </row>
    <row r="7" spans="1:90" s="178" customFormat="1" ht="33" customHeight="1">
      <c r="A7" s="615"/>
      <c r="B7" s="616"/>
      <c r="C7" s="617"/>
      <c r="D7" s="617"/>
      <c r="E7" s="617"/>
      <c r="F7" s="617"/>
      <c r="G7" s="617"/>
      <c r="H7" s="618"/>
      <c r="I7" s="619"/>
      <c r="J7" s="620"/>
      <c r="K7" s="621"/>
      <c r="L7" s="622"/>
      <c r="M7" s="623"/>
      <c r="N7" s="623"/>
      <c r="O7" s="624"/>
      <c r="P7" s="625"/>
      <c r="Q7" s="624"/>
      <c r="R7" s="91"/>
      <c r="S7" s="92"/>
      <c r="T7" s="92"/>
      <c r="U7" s="92"/>
      <c r="V7" s="92"/>
      <c r="W7" s="93"/>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t="s">
        <v>9</v>
      </c>
      <c r="AY7" s="120" t="s">
        <v>864</v>
      </c>
      <c r="AZ7" s="120" t="s">
        <v>865</v>
      </c>
      <c r="BA7" s="120" t="s">
        <v>65</v>
      </c>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H7" s="120" t="s">
        <v>9</v>
      </c>
      <c r="CI7" s="120" t="s">
        <v>77</v>
      </c>
      <c r="CJ7" s="120" t="s">
        <v>853</v>
      </c>
      <c r="CK7" s="120"/>
      <c r="CL7" s="120"/>
    </row>
    <row r="8" spans="1:90" s="178" customFormat="1" ht="33" customHeight="1">
      <c r="A8" s="615"/>
      <c r="B8" s="616"/>
      <c r="C8" s="617"/>
      <c r="D8" s="617"/>
      <c r="E8" s="617"/>
      <c r="F8" s="617"/>
      <c r="G8" s="617"/>
      <c r="H8" s="618"/>
      <c r="I8" s="619"/>
      <c r="J8" s="620"/>
      <c r="K8" s="621"/>
      <c r="L8" s="622"/>
      <c r="M8" s="623"/>
      <c r="N8" s="623"/>
      <c r="O8" s="624"/>
      <c r="P8" s="625"/>
      <c r="Q8" s="624"/>
      <c r="R8" s="91"/>
      <c r="S8" s="92"/>
      <c r="T8" s="92"/>
      <c r="U8" s="92"/>
      <c r="V8" s="92"/>
      <c r="W8" s="93"/>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t="s">
        <v>77</v>
      </c>
      <c r="AZ8" s="120" t="s">
        <v>866</v>
      </c>
      <c r="BA8" s="120" t="s">
        <v>867</v>
      </c>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H8" s="120"/>
      <c r="CI8" s="120"/>
      <c r="CJ8" s="120"/>
      <c r="CK8" s="120"/>
      <c r="CL8" s="120"/>
    </row>
    <row r="9" spans="1:90" s="178" customFormat="1" ht="33" customHeight="1">
      <c r="A9" s="615"/>
      <c r="B9" s="616"/>
      <c r="C9" s="617"/>
      <c r="D9" s="617"/>
      <c r="E9" s="617"/>
      <c r="F9" s="617"/>
      <c r="G9" s="617"/>
      <c r="H9" s="618"/>
      <c r="I9" s="619"/>
      <c r="J9" s="620"/>
      <c r="K9" s="621"/>
      <c r="L9" s="624"/>
      <c r="M9" s="623"/>
      <c r="N9" s="623"/>
      <c r="O9" s="624"/>
      <c r="P9" s="625"/>
      <c r="Q9" s="624"/>
      <c r="R9" s="91"/>
      <c r="S9" s="92"/>
      <c r="T9" s="92"/>
      <c r="U9" s="92"/>
      <c r="V9" s="92"/>
      <c r="W9" s="93"/>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t="s">
        <v>868</v>
      </c>
      <c r="BA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H9" s="120"/>
      <c r="CI9" s="120"/>
      <c r="CJ9" s="120"/>
      <c r="CK9" s="120"/>
      <c r="CL9" s="120"/>
    </row>
    <row r="10" spans="1:90" s="178" customFormat="1" ht="33" customHeight="1">
      <c r="A10" s="615"/>
      <c r="B10" s="616"/>
      <c r="C10" s="617"/>
      <c r="D10" s="617"/>
      <c r="E10" s="617"/>
      <c r="F10" s="617"/>
      <c r="G10" s="617"/>
      <c r="H10" s="618"/>
      <c r="I10" s="619"/>
      <c r="J10" s="620"/>
      <c r="K10" s="621"/>
      <c r="L10" s="624"/>
      <c r="M10" s="623"/>
      <c r="N10" s="623"/>
      <c r="O10" s="624"/>
      <c r="P10" s="625"/>
      <c r="Q10" s="624"/>
      <c r="R10" s="91"/>
      <c r="S10" s="92"/>
      <c r="T10" s="92"/>
      <c r="U10" s="92"/>
      <c r="V10" s="92"/>
      <c r="W10" s="93"/>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t="s">
        <v>869</v>
      </c>
      <c r="BA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H10" s="120"/>
      <c r="CI10" s="120"/>
      <c r="CJ10" s="120"/>
      <c r="CK10" s="120"/>
      <c r="CL10" s="120"/>
    </row>
    <row r="11" spans="1:90" s="178" customFormat="1" ht="33" customHeight="1">
      <c r="A11" s="615"/>
      <c r="B11" s="616"/>
      <c r="C11" s="617"/>
      <c r="D11" s="617"/>
      <c r="E11" s="617"/>
      <c r="F11" s="617"/>
      <c r="G11" s="617"/>
      <c r="H11" s="618"/>
      <c r="I11" s="619"/>
      <c r="J11" s="620"/>
      <c r="K11" s="621"/>
      <c r="L11" s="624"/>
      <c r="M11" s="623"/>
      <c r="N11" s="623"/>
      <c r="O11" s="624"/>
      <c r="P11" s="625"/>
      <c r="Q11" s="624"/>
      <c r="R11" s="91"/>
      <c r="S11" s="92"/>
      <c r="T11" s="92"/>
      <c r="U11" s="92"/>
      <c r="V11" s="92"/>
      <c r="W11" s="93"/>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t="s">
        <v>870</v>
      </c>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H11" s="120"/>
      <c r="CI11" s="120"/>
      <c r="CJ11" s="120"/>
      <c r="CK11" s="120"/>
      <c r="CL11" s="120"/>
    </row>
    <row r="12" spans="1:90" s="178" customFormat="1" ht="33" customHeight="1">
      <c r="A12" s="615"/>
      <c r="B12" s="616"/>
      <c r="C12" s="617"/>
      <c r="D12" s="617"/>
      <c r="E12" s="617"/>
      <c r="F12" s="617"/>
      <c r="G12" s="617"/>
      <c r="H12" s="618"/>
      <c r="I12" s="619"/>
      <c r="J12" s="620"/>
      <c r="K12" s="621"/>
      <c r="L12" s="624"/>
      <c r="M12" s="623"/>
      <c r="N12" s="623"/>
      <c r="O12" s="624"/>
      <c r="P12" s="625"/>
      <c r="Q12" s="624"/>
      <c r="R12" s="91"/>
      <c r="S12" s="92"/>
      <c r="T12" s="92"/>
      <c r="U12" s="92"/>
      <c r="V12" s="92"/>
      <c r="W12" s="93"/>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t="s">
        <v>871</v>
      </c>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H12" s="120"/>
      <c r="CI12" s="120"/>
      <c r="CJ12" s="120"/>
      <c r="CK12" s="120"/>
      <c r="CL12" s="120"/>
    </row>
    <row r="13" spans="1:90" s="178" customFormat="1" ht="33" customHeight="1">
      <c r="A13" s="615"/>
      <c r="B13" s="616"/>
      <c r="C13" s="617"/>
      <c r="D13" s="617"/>
      <c r="E13" s="617"/>
      <c r="F13" s="617"/>
      <c r="G13" s="617"/>
      <c r="H13" s="618"/>
      <c r="I13" s="619"/>
      <c r="J13" s="620"/>
      <c r="K13" s="621"/>
      <c r="L13" s="624"/>
      <c r="M13" s="623"/>
      <c r="N13" s="623"/>
      <c r="O13" s="624"/>
      <c r="P13" s="625"/>
      <c r="Q13" s="624"/>
      <c r="R13" s="91"/>
      <c r="S13" s="92"/>
      <c r="T13" s="92"/>
      <c r="U13" s="92"/>
      <c r="V13" s="92"/>
      <c r="W13" s="93"/>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H13" s="120"/>
      <c r="CI13" s="120"/>
      <c r="CJ13" s="120"/>
      <c r="CK13" s="120"/>
      <c r="CL13" s="120"/>
    </row>
    <row r="14" spans="1:90" s="178" customFormat="1" ht="33" customHeight="1">
      <c r="A14" s="615"/>
      <c r="B14" s="616"/>
      <c r="C14" s="617"/>
      <c r="D14" s="617"/>
      <c r="E14" s="617"/>
      <c r="F14" s="617"/>
      <c r="G14" s="617"/>
      <c r="H14" s="618"/>
      <c r="I14" s="619"/>
      <c r="J14" s="620"/>
      <c r="K14" s="621"/>
      <c r="L14" s="624"/>
      <c r="M14" s="623"/>
      <c r="N14" s="623"/>
      <c r="O14" s="624"/>
      <c r="P14" s="625"/>
      <c r="Q14" s="624"/>
      <c r="R14" s="91"/>
      <c r="S14" s="92"/>
      <c r="T14" s="92"/>
      <c r="U14" s="92"/>
      <c r="V14" s="92"/>
      <c r="W14" s="93"/>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H14" s="120"/>
      <c r="CI14" s="120"/>
      <c r="CJ14" s="120"/>
      <c r="CK14" s="120"/>
      <c r="CL14" s="120"/>
    </row>
    <row r="15" spans="1:90" s="178" customFormat="1" ht="33" customHeight="1">
      <c r="A15" s="615"/>
      <c r="B15" s="616"/>
      <c r="C15" s="617"/>
      <c r="D15" s="617"/>
      <c r="E15" s="617"/>
      <c r="F15" s="617"/>
      <c r="G15" s="617"/>
      <c r="H15" s="618"/>
      <c r="I15" s="619"/>
      <c r="J15" s="620"/>
      <c r="K15" s="621"/>
      <c r="L15" s="624"/>
      <c r="M15" s="623"/>
      <c r="N15" s="623"/>
      <c r="O15" s="624"/>
      <c r="P15" s="625"/>
      <c r="Q15" s="624"/>
      <c r="R15" s="91"/>
      <c r="S15" s="92"/>
      <c r="T15" s="92"/>
      <c r="U15" s="92"/>
      <c r="V15" s="92"/>
      <c r="W15" s="93"/>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H15" s="120"/>
      <c r="CI15" s="120"/>
      <c r="CJ15" s="120"/>
      <c r="CK15" s="120"/>
      <c r="CL15" s="120"/>
    </row>
    <row r="16" spans="1:90" s="178" customFormat="1" ht="33" customHeight="1">
      <c r="A16" s="615"/>
      <c r="B16" s="616"/>
      <c r="C16" s="617"/>
      <c r="D16" s="617"/>
      <c r="E16" s="617"/>
      <c r="F16" s="617"/>
      <c r="G16" s="617"/>
      <c r="H16" s="618"/>
      <c r="I16" s="619"/>
      <c r="J16" s="620"/>
      <c r="K16" s="621"/>
      <c r="L16" s="624"/>
      <c r="M16" s="623"/>
      <c r="N16" s="623"/>
      <c r="O16" s="624"/>
      <c r="P16" s="625"/>
      <c r="Q16" s="624"/>
      <c r="R16" s="91"/>
      <c r="S16" s="92"/>
      <c r="T16" s="92"/>
      <c r="U16" s="92"/>
      <c r="V16" s="92"/>
      <c r="W16" s="93"/>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H16" s="120"/>
      <c r="CI16" s="120"/>
      <c r="CJ16" s="120"/>
      <c r="CK16" s="120"/>
      <c r="CL16" s="120"/>
    </row>
    <row r="17" spans="1:90" s="178" customFormat="1" ht="33" customHeight="1">
      <c r="A17" s="615"/>
      <c r="B17" s="616"/>
      <c r="C17" s="617"/>
      <c r="D17" s="617"/>
      <c r="E17" s="617"/>
      <c r="F17" s="617"/>
      <c r="G17" s="617"/>
      <c r="H17" s="618"/>
      <c r="I17" s="619"/>
      <c r="J17" s="620"/>
      <c r="K17" s="621"/>
      <c r="L17" s="624"/>
      <c r="M17" s="623"/>
      <c r="N17" s="623"/>
      <c r="O17" s="624"/>
      <c r="P17" s="625"/>
      <c r="Q17" s="624"/>
      <c r="R17" s="91"/>
      <c r="S17" s="92"/>
      <c r="T17" s="92"/>
      <c r="U17" s="92"/>
      <c r="V17" s="92"/>
      <c r="W17" s="93"/>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H17" s="120"/>
      <c r="CI17" s="120"/>
      <c r="CJ17" s="120"/>
      <c r="CK17" s="120"/>
      <c r="CL17" s="120"/>
    </row>
    <row r="18" spans="1:90" s="178" customFormat="1" ht="33" customHeight="1">
      <c r="A18" s="615"/>
      <c r="B18" s="616"/>
      <c r="C18" s="617"/>
      <c r="D18" s="617"/>
      <c r="E18" s="617"/>
      <c r="F18" s="617"/>
      <c r="G18" s="617"/>
      <c r="H18" s="618"/>
      <c r="I18" s="619"/>
      <c r="J18" s="620"/>
      <c r="K18" s="621"/>
      <c r="L18" s="624"/>
      <c r="M18" s="623"/>
      <c r="N18" s="623"/>
      <c r="O18" s="624"/>
      <c r="P18" s="625"/>
      <c r="Q18" s="624"/>
      <c r="R18" s="91"/>
      <c r="S18" s="92"/>
      <c r="T18" s="92"/>
      <c r="U18" s="92"/>
      <c r="V18" s="92"/>
      <c r="W18" s="93"/>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H18" s="120"/>
      <c r="CI18" s="120"/>
      <c r="CJ18" s="120"/>
      <c r="CK18" s="120"/>
      <c r="CL18" s="120"/>
    </row>
    <row r="19" spans="1:90" s="178" customFormat="1" ht="33" customHeight="1">
      <c r="A19" s="615"/>
      <c r="B19" s="616"/>
      <c r="C19" s="617"/>
      <c r="D19" s="617"/>
      <c r="E19" s="617"/>
      <c r="F19" s="617"/>
      <c r="G19" s="617"/>
      <c r="H19" s="618"/>
      <c r="I19" s="619"/>
      <c r="J19" s="620"/>
      <c r="K19" s="621"/>
      <c r="L19" s="624"/>
      <c r="M19" s="623"/>
      <c r="N19" s="623"/>
      <c r="O19" s="624"/>
      <c r="P19" s="625"/>
      <c r="Q19" s="624"/>
      <c r="R19" s="91"/>
      <c r="S19" s="92"/>
      <c r="T19" s="92"/>
      <c r="U19" s="92"/>
      <c r="V19" s="92"/>
      <c r="W19" s="93"/>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H19" s="120"/>
      <c r="CI19" s="120"/>
      <c r="CJ19" s="120"/>
      <c r="CK19" s="120"/>
      <c r="CL19" s="120"/>
    </row>
    <row r="20" spans="1:90" s="178" customFormat="1" ht="33" customHeight="1">
      <c r="A20" s="615"/>
      <c r="B20" s="616"/>
      <c r="C20" s="617"/>
      <c r="D20" s="617"/>
      <c r="E20" s="617"/>
      <c r="F20" s="617"/>
      <c r="G20" s="617"/>
      <c r="H20" s="618"/>
      <c r="I20" s="619"/>
      <c r="J20" s="620"/>
      <c r="K20" s="621"/>
      <c r="L20" s="624"/>
      <c r="M20" s="623"/>
      <c r="N20" s="623"/>
      <c r="O20" s="624"/>
      <c r="P20" s="625"/>
      <c r="Q20" s="624"/>
      <c r="R20" s="91"/>
      <c r="S20" s="92"/>
      <c r="T20" s="92"/>
      <c r="U20" s="92"/>
      <c r="V20" s="92"/>
      <c r="W20" s="93"/>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H20" s="120"/>
      <c r="CI20" s="120"/>
      <c r="CJ20" s="120"/>
      <c r="CK20" s="120"/>
      <c r="CL20" s="120"/>
    </row>
    <row r="21" spans="1:90" s="178" customFormat="1" ht="33" customHeight="1" thickBot="1">
      <c r="A21" s="628"/>
      <c r="B21" s="629"/>
      <c r="C21" s="630"/>
      <c r="D21" s="630"/>
      <c r="E21" s="630"/>
      <c r="F21" s="630"/>
      <c r="G21" s="630"/>
      <c r="H21" s="631"/>
      <c r="I21" s="632"/>
      <c r="J21" s="633"/>
      <c r="K21" s="634"/>
      <c r="L21" s="635"/>
      <c r="M21" s="636"/>
      <c r="N21" s="636"/>
      <c r="O21" s="635"/>
      <c r="P21" s="637"/>
      <c r="Q21" s="635"/>
      <c r="R21" s="638"/>
      <c r="S21" s="639"/>
      <c r="T21" s="639"/>
      <c r="U21" s="639"/>
      <c r="V21" s="639"/>
      <c r="W21" s="64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H21" s="120"/>
      <c r="CI21" s="120"/>
      <c r="CJ21" s="120"/>
      <c r="CK21" s="120"/>
      <c r="CL21" s="120"/>
    </row>
    <row r="22" spans="1:90" s="178" customFormat="1" ht="33" customHeight="1" thickBot="1">
      <c r="A22" s="2292" t="s">
        <v>10</v>
      </c>
      <c r="B22" s="2293"/>
      <c r="C22" s="2293"/>
      <c r="D22" s="2293"/>
      <c r="E22" s="2294"/>
      <c r="F22" s="641">
        <f>SUM(F5:F21)</f>
        <v>0</v>
      </c>
      <c r="G22" s="641"/>
      <c r="H22" s="642"/>
      <c r="I22" s="641">
        <f>SUM(I5:I21)</f>
        <v>0</v>
      </c>
      <c r="J22" s="641">
        <f>SUM(J5:J21)</f>
        <v>0</v>
      </c>
      <c r="K22" s="641">
        <f>SUM(K5:K21)</f>
        <v>0</v>
      </c>
      <c r="L22" s="641">
        <f>SUM(L5:L21)</f>
        <v>0</v>
      </c>
      <c r="M22" s="644"/>
      <c r="N22" s="644"/>
      <c r="O22" s="643"/>
      <c r="P22" s="645"/>
      <c r="Q22" s="643"/>
      <c r="R22" s="646"/>
      <c r="S22" s="647"/>
      <c r="T22" s="647"/>
      <c r="U22" s="647"/>
      <c r="V22" s="647"/>
      <c r="W22" s="648"/>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H22" s="120"/>
      <c r="CI22" s="120"/>
      <c r="CJ22" s="120"/>
      <c r="CK22" s="120"/>
      <c r="CL22" s="120"/>
    </row>
    <row r="24" spans="1:90" ht="33" customHeight="1">
      <c r="D24" s="53"/>
    </row>
  </sheetData>
  <mergeCells count="13">
    <mergeCell ref="P3:Q3"/>
    <mergeCell ref="R3:W3"/>
    <mergeCell ref="A22:E22"/>
    <mergeCell ref="A1:W1"/>
    <mergeCell ref="A3:A4"/>
    <mergeCell ref="B3:B4"/>
    <mergeCell ref="C3:C4"/>
    <mergeCell ref="D3:E3"/>
    <mergeCell ref="F3:F4"/>
    <mergeCell ref="G3:G4"/>
    <mergeCell ref="H3:H4"/>
    <mergeCell ref="M3:M4"/>
    <mergeCell ref="N3:O3"/>
  </mergeCells>
  <dataValidations count="4">
    <dataValidation type="list" allowBlank="1" showInputMessage="1" showErrorMessage="1" sqref="G5:G22">
      <formula1>$AY$5:$AY$8</formula1>
    </dataValidation>
    <dataValidation type="list" allowBlank="1" showInputMessage="1" showErrorMessage="1" sqref="N1:N1048576">
      <formula1>$BA$5:$BA$8</formula1>
    </dataValidation>
    <dataValidation type="list" allowBlank="1" showInputMessage="1" showErrorMessage="1" sqref="H1:H1048576">
      <formula1>$AZ$5:$AZ$12</formula1>
    </dataValidation>
    <dataValidation type="list" allowBlank="1" showInputMessage="1" showErrorMessage="1" sqref="A2:A65536">
      <formula1>$AX$5:$AX$8</formula1>
    </dataValidation>
  </dataValidations>
  <printOptions horizontalCentered="1"/>
  <pageMargins left="0.15748031496062992" right="0.15748031496062992" top="0.39370078740157483" bottom="0.39370078740157483" header="0.51181102362204722" footer="0.51181102362204722"/>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29"/>
  <sheetViews>
    <sheetView workbookViewId="0">
      <selection sqref="A1:N1"/>
    </sheetView>
  </sheetViews>
  <sheetFormatPr defaultColWidth="0" defaultRowHeight="12.75" customHeight="1" zeroHeight="1"/>
  <cols>
    <col min="1" max="1" width="5.85546875" style="78" customWidth="1"/>
    <col min="2" max="2" width="10.7109375" style="78" customWidth="1"/>
    <col min="3" max="3" width="13.140625" style="78" customWidth="1"/>
    <col min="4" max="4" width="11.7109375" style="78" customWidth="1"/>
    <col min="5" max="6" width="12.28515625" style="78" customWidth="1"/>
    <col min="7" max="7" width="9.7109375" style="78" customWidth="1"/>
    <col min="8" max="8" width="16.85546875" style="78" customWidth="1"/>
    <col min="9" max="9" width="6" style="10" customWidth="1"/>
    <col min="10" max="10" width="8.140625" style="10" customWidth="1"/>
    <col min="11" max="11" width="5.7109375" style="10" customWidth="1"/>
    <col min="12" max="12" width="5.5703125" style="10" customWidth="1"/>
    <col min="13" max="13" width="8.85546875" style="10" customWidth="1"/>
    <col min="14" max="14" width="24.7109375" style="10" customWidth="1"/>
    <col min="15" max="15" width="9.140625" style="78" customWidth="1"/>
    <col min="16" max="16384" width="0" style="78" hidden="1"/>
  </cols>
  <sheetData>
    <row r="1" spans="1:14" ht="22.5" customHeight="1" thickBot="1">
      <c r="A1" s="2315" t="s">
        <v>872</v>
      </c>
      <c r="B1" s="2315"/>
      <c r="C1" s="2315"/>
      <c r="D1" s="2315"/>
      <c r="E1" s="2315"/>
      <c r="F1" s="2315"/>
      <c r="G1" s="2315"/>
      <c r="H1" s="2315"/>
      <c r="I1" s="2315"/>
      <c r="J1" s="2315"/>
      <c r="K1" s="2315"/>
      <c r="L1" s="2315"/>
      <c r="M1" s="2315"/>
      <c r="N1" s="2315"/>
    </row>
    <row r="2" spans="1:14" ht="30" customHeight="1">
      <c r="A2" s="2316" t="s">
        <v>873</v>
      </c>
      <c r="B2" s="2318" t="s">
        <v>140</v>
      </c>
      <c r="C2" s="2318" t="s">
        <v>141</v>
      </c>
      <c r="D2" s="2318" t="s">
        <v>874</v>
      </c>
      <c r="E2" s="2318" t="s">
        <v>875</v>
      </c>
      <c r="F2" s="2318" t="s">
        <v>876</v>
      </c>
      <c r="G2" s="2320" t="s">
        <v>877</v>
      </c>
      <c r="H2" s="2310" t="s">
        <v>878</v>
      </c>
      <c r="I2" s="2283" t="s">
        <v>2</v>
      </c>
      <c r="J2" s="2198"/>
      <c r="K2" s="2198"/>
      <c r="L2" s="2198"/>
      <c r="M2" s="2198"/>
      <c r="N2" s="2199"/>
    </row>
    <row r="3" spans="1:14" ht="25.5" customHeight="1" thickBot="1">
      <c r="A3" s="2317"/>
      <c r="B3" s="2319"/>
      <c r="C3" s="2319"/>
      <c r="D3" s="2319"/>
      <c r="E3" s="2319"/>
      <c r="F3" s="2319"/>
      <c r="G3" s="2321"/>
      <c r="H3" s="2311"/>
      <c r="I3" s="511" t="s">
        <v>174</v>
      </c>
      <c r="J3" s="512" t="s">
        <v>175</v>
      </c>
      <c r="K3" s="512" t="s">
        <v>176</v>
      </c>
      <c r="L3" s="512" t="s">
        <v>177</v>
      </c>
      <c r="M3" s="512" t="s">
        <v>178</v>
      </c>
      <c r="N3" s="513" t="s">
        <v>879</v>
      </c>
    </row>
    <row r="4" spans="1:14" ht="20.100000000000001" customHeight="1">
      <c r="A4" s="537"/>
      <c r="B4" s="538"/>
      <c r="C4" s="538"/>
      <c r="D4" s="538"/>
      <c r="E4" s="538"/>
      <c r="F4" s="538"/>
      <c r="G4" s="538"/>
      <c r="H4" s="539"/>
      <c r="I4" s="540"/>
      <c r="J4" s="541"/>
      <c r="K4" s="541"/>
      <c r="L4" s="541"/>
      <c r="M4" s="541"/>
      <c r="N4" s="542"/>
    </row>
    <row r="5" spans="1:14" ht="20.100000000000001" customHeight="1">
      <c r="A5" s="2312" t="s">
        <v>880</v>
      </c>
      <c r="B5" s="2313"/>
      <c r="C5" s="2313"/>
      <c r="D5" s="2313"/>
      <c r="E5" s="2313"/>
      <c r="F5" s="2313"/>
      <c r="G5" s="2313"/>
      <c r="H5" s="2313"/>
      <c r="I5" s="2313"/>
      <c r="J5" s="2313"/>
      <c r="K5" s="2313"/>
      <c r="L5" s="2313"/>
      <c r="M5" s="2313"/>
      <c r="N5" s="2314"/>
    </row>
    <row r="6" spans="1:14" ht="20.100000000000001" customHeight="1">
      <c r="A6" s="543"/>
      <c r="B6" s="544"/>
      <c r="C6" s="544"/>
      <c r="D6" s="544"/>
      <c r="E6" s="544"/>
      <c r="F6" s="544"/>
      <c r="G6" s="544"/>
      <c r="H6" s="545"/>
      <c r="I6" s="546"/>
      <c r="J6" s="547"/>
      <c r="K6" s="547"/>
      <c r="L6" s="547"/>
      <c r="M6" s="547"/>
      <c r="N6" s="548"/>
    </row>
    <row r="7" spans="1:14" ht="20.100000000000001" customHeight="1">
      <c r="A7" s="543"/>
      <c r="B7" s="544"/>
      <c r="C7" s="544"/>
      <c r="D7" s="544"/>
      <c r="E7" s="544"/>
      <c r="F7" s="544"/>
      <c r="G7" s="544"/>
      <c r="H7" s="545"/>
      <c r="I7" s="546"/>
      <c r="J7" s="547"/>
      <c r="K7" s="547"/>
      <c r="L7" s="547"/>
      <c r="M7" s="547"/>
      <c r="N7" s="548"/>
    </row>
    <row r="8" spans="1:14" ht="20.100000000000001" customHeight="1">
      <c r="A8" s="543"/>
      <c r="B8" s="544"/>
      <c r="C8" s="544"/>
      <c r="D8" s="544"/>
      <c r="E8" s="544"/>
      <c r="F8" s="544"/>
      <c r="G8" s="544"/>
      <c r="H8" s="545"/>
      <c r="I8" s="546"/>
      <c r="J8" s="547"/>
      <c r="K8" s="547"/>
      <c r="L8" s="547"/>
      <c r="M8" s="547"/>
      <c r="N8" s="548"/>
    </row>
    <row r="9" spans="1:14" ht="20.100000000000001" customHeight="1">
      <c r="A9" s="543"/>
      <c r="B9" s="544"/>
      <c r="C9" s="544"/>
      <c r="D9" s="544"/>
      <c r="E9" s="544"/>
      <c r="F9" s="544"/>
      <c r="G9" s="544"/>
      <c r="H9" s="545"/>
      <c r="I9" s="546"/>
      <c r="J9" s="547"/>
      <c r="K9" s="547"/>
      <c r="L9" s="547"/>
      <c r="M9" s="547"/>
      <c r="N9" s="548"/>
    </row>
    <row r="10" spans="1:14" ht="20.100000000000001" customHeight="1">
      <c r="A10" s="543"/>
      <c r="B10" s="544"/>
      <c r="C10" s="544"/>
      <c r="D10" s="544"/>
      <c r="E10" s="544"/>
      <c r="F10" s="544"/>
      <c r="G10" s="544"/>
      <c r="H10" s="545"/>
      <c r="I10" s="546"/>
      <c r="J10" s="547"/>
      <c r="K10" s="547"/>
      <c r="L10" s="547"/>
      <c r="M10" s="547"/>
      <c r="N10" s="548"/>
    </row>
    <row r="11" spans="1:14" ht="20.100000000000001" customHeight="1">
      <c r="A11" s="543"/>
      <c r="B11" s="544"/>
      <c r="C11" s="544"/>
      <c r="D11" s="544"/>
      <c r="E11" s="544"/>
      <c r="F11" s="544"/>
      <c r="G11" s="544"/>
      <c r="H11" s="545"/>
      <c r="I11" s="546"/>
      <c r="J11" s="547"/>
      <c r="K11" s="547"/>
      <c r="L11" s="547"/>
      <c r="M11" s="547"/>
      <c r="N11" s="548"/>
    </row>
    <row r="12" spans="1:14" ht="20.100000000000001" customHeight="1">
      <c r="A12" s="543"/>
      <c r="B12" s="544"/>
      <c r="C12" s="544"/>
      <c r="D12" s="544"/>
      <c r="E12" s="544"/>
      <c r="F12" s="544"/>
      <c r="G12" s="544"/>
      <c r="H12" s="545"/>
      <c r="I12" s="546"/>
      <c r="J12" s="547"/>
      <c r="K12" s="547"/>
      <c r="L12" s="547"/>
      <c r="M12" s="547"/>
      <c r="N12" s="548"/>
    </row>
    <row r="13" spans="1:14" ht="20.100000000000001" customHeight="1">
      <c r="A13" s="543"/>
      <c r="B13" s="544"/>
      <c r="C13" s="544"/>
      <c r="D13" s="544"/>
      <c r="E13" s="544"/>
      <c r="F13" s="544"/>
      <c r="G13" s="544"/>
      <c r="H13" s="545"/>
      <c r="I13" s="546"/>
      <c r="J13" s="547"/>
      <c r="K13" s="547"/>
      <c r="L13" s="547"/>
      <c r="M13" s="547"/>
      <c r="N13" s="548"/>
    </row>
    <row r="14" spans="1:14" ht="20.100000000000001" customHeight="1">
      <c r="A14" s="543"/>
      <c r="B14" s="544"/>
      <c r="C14" s="544"/>
      <c r="D14" s="544"/>
      <c r="E14" s="544"/>
      <c r="F14" s="544"/>
      <c r="G14" s="544"/>
      <c r="H14" s="545"/>
      <c r="I14" s="546"/>
      <c r="J14" s="547"/>
      <c r="K14" s="547"/>
      <c r="L14" s="547"/>
      <c r="M14" s="547"/>
      <c r="N14" s="548"/>
    </row>
    <row r="15" spans="1:14" ht="20.100000000000001" customHeight="1">
      <c r="A15" s="543"/>
      <c r="B15" s="544"/>
      <c r="C15" s="544"/>
      <c r="D15" s="544"/>
      <c r="E15" s="544"/>
      <c r="F15" s="544"/>
      <c r="G15" s="544"/>
      <c r="H15" s="545"/>
      <c r="I15" s="546"/>
      <c r="J15" s="547"/>
      <c r="K15" s="547"/>
      <c r="L15" s="547"/>
      <c r="M15" s="547"/>
      <c r="N15" s="548"/>
    </row>
    <row r="16" spans="1:14" ht="20.100000000000001" customHeight="1">
      <c r="A16" s="543"/>
      <c r="B16" s="544"/>
      <c r="C16" s="544"/>
      <c r="D16" s="544"/>
      <c r="E16" s="544"/>
      <c r="F16" s="544"/>
      <c r="G16" s="544"/>
      <c r="H16" s="545"/>
      <c r="I16" s="546"/>
      <c r="J16" s="547"/>
      <c r="K16" s="547"/>
      <c r="L16" s="547"/>
      <c r="M16" s="547"/>
      <c r="N16" s="548"/>
    </row>
    <row r="17" spans="1:14" ht="20.100000000000001" customHeight="1">
      <c r="A17" s="543"/>
      <c r="B17" s="544"/>
      <c r="C17" s="544"/>
      <c r="D17" s="544"/>
      <c r="E17" s="544"/>
      <c r="F17" s="544"/>
      <c r="G17" s="544"/>
      <c r="H17" s="545"/>
      <c r="I17" s="546"/>
      <c r="J17" s="547"/>
      <c r="K17" s="547"/>
      <c r="L17" s="547"/>
      <c r="M17" s="547"/>
      <c r="N17" s="548"/>
    </row>
    <row r="18" spans="1:14" ht="20.100000000000001" customHeight="1">
      <c r="A18" s="543"/>
      <c r="B18" s="544"/>
      <c r="C18" s="544"/>
      <c r="D18" s="544"/>
      <c r="E18" s="544"/>
      <c r="F18" s="544"/>
      <c r="G18" s="544"/>
      <c r="H18" s="545"/>
      <c r="I18" s="546"/>
      <c r="J18" s="547"/>
      <c r="K18" s="547"/>
      <c r="L18" s="547"/>
      <c r="M18" s="547"/>
      <c r="N18" s="548"/>
    </row>
    <row r="19" spans="1:14" ht="20.100000000000001" customHeight="1">
      <c r="A19" s="543"/>
      <c r="B19" s="544"/>
      <c r="C19" s="544"/>
      <c r="D19" s="544"/>
      <c r="E19" s="544"/>
      <c r="F19" s="544"/>
      <c r="G19" s="544"/>
      <c r="H19" s="545"/>
      <c r="I19" s="546"/>
      <c r="J19" s="547"/>
      <c r="K19" s="547"/>
      <c r="L19" s="547"/>
      <c r="M19" s="547"/>
      <c r="N19" s="548"/>
    </row>
    <row r="20" spans="1:14" ht="20.100000000000001" customHeight="1">
      <c r="A20" s="543"/>
      <c r="B20" s="544"/>
      <c r="C20" s="544"/>
      <c r="D20" s="544"/>
      <c r="E20" s="544"/>
      <c r="F20" s="544"/>
      <c r="G20" s="544"/>
      <c r="H20" s="545"/>
      <c r="I20" s="546"/>
      <c r="J20" s="547"/>
      <c r="K20" s="547"/>
      <c r="L20" s="547"/>
      <c r="M20" s="547"/>
      <c r="N20" s="548"/>
    </row>
    <row r="21" spans="1:14" ht="20.100000000000001" customHeight="1">
      <c r="A21" s="543"/>
      <c r="B21" s="544"/>
      <c r="C21" s="544"/>
      <c r="D21" s="544"/>
      <c r="E21" s="544"/>
      <c r="F21" s="544"/>
      <c r="G21" s="544"/>
      <c r="H21" s="545"/>
      <c r="I21" s="546"/>
      <c r="J21" s="547"/>
      <c r="K21" s="547"/>
      <c r="L21" s="547"/>
      <c r="M21" s="547"/>
      <c r="N21" s="548"/>
    </row>
    <row r="22" spans="1:14" ht="20.100000000000001" customHeight="1">
      <c r="A22" s="543"/>
      <c r="B22" s="544"/>
      <c r="C22" s="544"/>
      <c r="D22" s="544"/>
      <c r="E22" s="544"/>
      <c r="F22" s="544"/>
      <c r="G22" s="544"/>
      <c r="H22" s="545"/>
      <c r="I22" s="546"/>
      <c r="J22" s="547"/>
      <c r="K22" s="547"/>
      <c r="L22" s="547"/>
      <c r="M22" s="547"/>
      <c r="N22" s="548"/>
    </row>
    <row r="23" spans="1:14" ht="20.100000000000001" customHeight="1">
      <c r="A23" s="543"/>
      <c r="B23" s="544"/>
      <c r="C23" s="544"/>
      <c r="D23" s="544"/>
      <c r="E23" s="544"/>
      <c r="F23" s="544"/>
      <c r="G23" s="544"/>
      <c r="H23" s="545"/>
      <c r="I23" s="546"/>
      <c r="J23" s="547"/>
      <c r="K23" s="547"/>
      <c r="L23" s="547"/>
      <c r="M23" s="547"/>
      <c r="N23" s="548"/>
    </row>
    <row r="24" spans="1:14" ht="20.100000000000001" customHeight="1">
      <c r="A24" s="543"/>
      <c r="B24" s="544"/>
      <c r="C24" s="544"/>
      <c r="D24" s="544"/>
      <c r="E24" s="544"/>
      <c r="F24" s="544"/>
      <c r="G24" s="544"/>
      <c r="H24" s="545"/>
      <c r="I24" s="546"/>
      <c r="J24" s="547"/>
      <c r="K24" s="547"/>
      <c r="L24" s="547"/>
      <c r="M24" s="547"/>
      <c r="N24" s="548"/>
    </row>
    <row r="25" spans="1:14" ht="20.100000000000001" customHeight="1">
      <c r="A25" s="543"/>
      <c r="B25" s="544"/>
      <c r="C25" s="544"/>
      <c r="D25" s="544"/>
      <c r="E25" s="544"/>
      <c r="F25" s="544"/>
      <c r="G25" s="544"/>
      <c r="H25" s="545"/>
      <c r="I25" s="546"/>
      <c r="J25" s="547"/>
      <c r="K25" s="547"/>
      <c r="L25" s="547"/>
      <c r="M25" s="547"/>
      <c r="N25" s="548"/>
    </row>
    <row r="26" spans="1:14" ht="20.100000000000001" customHeight="1" thickBot="1">
      <c r="A26" s="549"/>
      <c r="B26" s="550"/>
      <c r="C26" s="550"/>
      <c r="D26" s="550"/>
      <c r="E26" s="550"/>
      <c r="F26" s="550"/>
      <c r="G26" s="550"/>
      <c r="H26" s="551"/>
      <c r="I26" s="552"/>
      <c r="J26" s="553"/>
      <c r="K26" s="553"/>
      <c r="L26" s="553"/>
      <c r="M26" s="553"/>
      <c r="N26" s="554"/>
    </row>
    <row r="27" spans="1:14"/>
    <row r="28" spans="1:14"/>
    <row r="29" spans="1:14"/>
  </sheetData>
  <mergeCells count="11">
    <mergeCell ref="H2:H3"/>
    <mergeCell ref="I2:N2"/>
    <mergeCell ref="A5:N5"/>
    <mergeCell ref="A1:N1"/>
    <mergeCell ref="A2:A3"/>
    <mergeCell ref="B2:B3"/>
    <mergeCell ref="C2:C3"/>
    <mergeCell ref="D2:D3"/>
    <mergeCell ref="E2:E3"/>
    <mergeCell ref="F2:F3"/>
    <mergeCell ref="G2:G3"/>
  </mergeCells>
  <pageMargins left="0.51181102362204722" right="0.55118110236220474" top="0.92" bottom="0.74803149606299213" header="0.31496062992125984" footer="0.31496062992125984"/>
  <pageSetup paperSize="9" scale="90" orientation="landscape" blackAndWhite="1" r:id="rId1"/>
  <headerFooter alignWithMargins="0">
    <oddHeader>&amp;C&amp;12T.C.
İÇİŞLERİ BAKANLIĞI
Mahalli İdareler Genel Müdürlüğü</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Z142"/>
  <sheetViews>
    <sheetView zoomScale="75" workbookViewId="0">
      <selection activeCell="H35" sqref="H35"/>
    </sheetView>
  </sheetViews>
  <sheetFormatPr defaultColWidth="0" defaultRowHeight="12.75" customHeight="1" zeroHeight="1"/>
  <cols>
    <col min="1" max="1" width="5.7109375" style="149" customWidth="1"/>
    <col min="2" max="2" width="12.140625" style="101" customWidth="1"/>
    <col min="3" max="3" width="14.85546875" style="101" customWidth="1"/>
    <col min="4" max="4" width="49.28515625" style="101" customWidth="1"/>
    <col min="5" max="5" width="19.28515625" style="101" customWidth="1"/>
    <col min="6" max="6" width="7.7109375" style="101" customWidth="1"/>
    <col min="7" max="7" width="7.85546875" style="101" customWidth="1"/>
    <col min="8" max="8" width="17.42578125" style="101" customWidth="1"/>
    <col min="9" max="9" width="14" style="101" customWidth="1"/>
    <col min="10" max="10" width="12.5703125" style="101" customWidth="1"/>
    <col min="11" max="11" width="7.5703125" style="101" customWidth="1"/>
    <col min="12" max="12" width="8.42578125" style="101" customWidth="1"/>
    <col min="13" max="13" width="6.7109375" style="10" customWidth="1"/>
    <col min="14" max="14" width="9.42578125" style="10" customWidth="1"/>
    <col min="15" max="15" width="6.5703125" style="10" customWidth="1"/>
    <col min="16" max="16" width="7" style="10" customWidth="1"/>
    <col min="17" max="17" width="8.85546875" style="10" customWidth="1"/>
    <col min="18" max="18" width="26.5703125" style="10" customWidth="1"/>
    <col min="19" max="19" width="8.85546875" style="101" customWidth="1"/>
    <col min="20" max="16384" width="0" style="101" hidden="1"/>
  </cols>
  <sheetData>
    <row r="1" spans="1:52" ht="28.9" customHeight="1" thickBot="1">
      <c r="A1" s="2322" t="s">
        <v>881</v>
      </c>
      <c r="B1" s="2322"/>
      <c r="C1" s="2322"/>
      <c r="D1" s="2322"/>
      <c r="E1" s="2322"/>
      <c r="F1" s="2322"/>
      <c r="G1" s="2322"/>
      <c r="H1" s="2322"/>
      <c r="I1" s="2322"/>
      <c r="J1" s="2322"/>
      <c r="K1" s="2322"/>
      <c r="L1" s="2322"/>
      <c r="M1" s="2322"/>
      <c r="N1" s="2322"/>
      <c r="O1" s="2322"/>
      <c r="P1" s="2322"/>
      <c r="Q1" s="2322"/>
      <c r="R1" s="2322"/>
      <c r="S1" s="100"/>
    </row>
    <row r="2" spans="1:52" s="102" customFormat="1" ht="16.5" customHeight="1">
      <c r="A2" s="2323" t="s">
        <v>873</v>
      </c>
      <c r="B2" s="2326" t="s">
        <v>140</v>
      </c>
      <c r="C2" s="2326" t="s">
        <v>141</v>
      </c>
      <c r="D2" s="2329" t="s">
        <v>882</v>
      </c>
      <c r="E2" s="2332" t="s">
        <v>875</v>
      </c>
      <c r="F2" s="2335" t="s">
        <v>70</v>
      </c>
      <c r="G2" s="2335" t="s">
        <v>883</v>
      </c>
      <c r="H2" s="2335" t="s">
        <v>144</v>
      </c>
      <c r="I2" s="2326" t="s">
        <v>145</v>
      </c>
      <c r="J2" s="2326" t="s">
        <v>146</v>
      </c>
      <c r="K2" s="2338" t="s">
        <v>884</v>
      </c>
      <c r="L2" s="2340" t="s">
        <v>152</v>
      </c>
      <c r="M2" s="2342" t="s">
        <v>2</v>
      </c>
      <c r="N2" s="2343"/>
      <c r="O2" s="2343"/>
      <c r="P2" s="2343"/>
      <c r="Q2" s="2343"/>
      <c r="R2" s="2344"/>
    </row>
    <row r="3" spans="1:52" s="102" customFormat="1" ht="33" customHeight="1">
      <c r="A3" s="2324"/>
      <c r="B3" s="2327"/>
      <c r="C3" s="2327"/>
      <c r="D3" s="2330"/>
      <c r="E3" s="2333"/>
      <c r="F3" s="2336"/>
      <c r="G3" s="2336"/>
      <c r="H3" s="2336"/>
      <c r="I3" s="2327"/>
      <c r="J3" s="2327"/>
      <c r="K3" s="2339"/>
      <c r="L3" s="2341"/>
      <c r="M3" s="2345" t="s">
        <v>174</v>
      </c>
      <c r="N3" s="2347" t="s">
        <v>175</v>
      </c>
      <c r="O3" s="2347" t="s">
        <v>176</v>
      </c>
      <c r="P3" s="2347" t="s">
        <v>177</v>
      </c>
      <c r="Q3" s="2347" t="s">
        <v>178</v>
      </c>
      <c r="R3" s="2349" t="s">
        <v>179</v>
      </c>
    </row>
    <row r="4" spans="1:52" s="102" customFormat="1" ht="24.75" customHeight="1" thickBot="1">
      <c r="A4" s="2325"/>
      <c r="B4" s="2328"/>
      <c r="C4" s="2328"/>
      <c r="D4" s="2331"/>
      <c r="E4" s="2334"/>
      <c r="F4" s="2337"/>
      <c r="G4" s="2337"/>
      <c r="H4" s="2337"/>
      <c r="I4" s="2328"/>
      <c r="J4" s="2328"/>
      <c r="K4" s="555" t="s">
        <v>167</v>
      </c>
      <c r="L4" s="556" t="s">
        <v>167</v>
      </c>
      <c r="M4" s="2346"/>
      <c r="N4" s="2348"/>
      <c r="O4" s="2348"/>
      <c r="P4" s="2348"/>
      <c r="Q4" s="2348"/>
      <c r="R4" s="2350"/>
    </row>
    <row r="5" spans="1:52" s="102" customFormat="1" ht="21.75" customHeight="1" thickBot="1">
      <c r="A5" s="656"/>
      <c r="B5" s="657"/>
      <c r="C5" s="657"/>
      <c r="D5" s="658"/>
      <c r="E5" s="659"/>
      <c r="F5" s="660"/>
      <c r="G5" s="660"/>
      <c r="H5" s="660"/>
      <c r="I5" s="657"/>
      <c r="J5" s="657"/>
      <c r="K5" s="661"/>
      <c r="L5" s="662"/>
      <c r="M5" s="663"/>
      <c r="N5" s="664"/>
      <c r="O5" s="664"/>
      <c r="P5" s="664"/>
      <c r="Q5" s="664"/>
      <c r="R5" s="665"/>
    </row>
    <row r="6" spans="1:52" s="113" customFormat="1" ht="14.1" customHeight="1">
      <c r="A6" s="557">
        <v>1</v>
      </c>
      <c r="B6" s="562" t="s">
        <v>181</v>
      </c>
      <c r="C6" s="200" t="s">
        <v>533</v>
      </c>
      <c r="D6" s="205" t="s">
        <v>885</v>
      </c>
      <c r="E6" s="210"/>
      <c r="F6" s="666">
        <v>0</v>
      </c>
      <c r="G6" s="215">
        <v>1</v>
      </c>
      <c r="H6" s="1860"/>
      <c r="I6" s="1860" t="s">
        <v>886</v>
      </c>
      <c r="J6" s="558"/>
      <c r="K6" s="558"/>
      <c r="L6" s="215">
        <v>1</v>
      </c>
      <c r="M6" s="558"/>
      <c r="N6" s="558"/>
      <c r="O6" s="558"/>
      <c r="P6" s="558"/>
      <c r="Q6" s="558"/>
      <c r="R6" s="1160" t="s">
        <v>887</v>
      </c>
      <c r="AX6" s="54"/>
      <c r="AY6" s="54"/>
      <c r="AZ6" s="54"/>
    </row>
    <row r="7" spans="1:52" s="113" customFormat="1" ht="14.1" customHeight="1">
      <c r="A7" s="559">
        <v>2</v>
      </c>
      <c r="B7" s="563" t="s">
        <v>181</v>
      </c>
      <c r="C7" s="201" t="s">
        <v>533</v>
      </c>
      <c r="D7" s="206" t="s">
        <v>888</v>
      </c>
      <c r="E7" s="1972" t="s">
        <v>889</v>
      </c>
      <c r="F7" s="1861">
        <v>18</v>
      </c>
      <c r="G7" s="216">
        <v>2</v>
      </c>
      <c r="H7" s="1861"/>
      <c r="I7" s="1861" t="s">
        <v>886</v>
      </c>
      <c r="J7" s="560"/>
      <c r="K7" s="560"/>
      <c r="L7" s="216">
        <v>2</v>
      </c>
      <c r="M7" s="560"/>
      <c r="N7" s="560"/>
      <c r="O7" s="560"/>
      <c r="P7" s="560"/>
      <c r="Q7" s="560"/>
      <c r="R7" s="1161"/>
      <c r="AX7" s="54"/>
      <c r="AY7" s="54"/>
      <c r="AZ7" s="54"/>
    </row>
    <row r="8" spans="1:52" s="113" customFormat="1" ht="14.1" customHeight="1">
      <c r="A8" s="559">
        <v>3</v>
      </c>
      <c r="B8" s="563" t="s">
        <v>181</v>
      </c>
      <c r="C8" s="201" t="s">
        <v>533</v>
      </c>
      <c r="D8" s="206" t="s">
        <v>890</v>
      </c>
      <c r="E8" s="1972"/>
      <c r="F8" s="1861">
        <v>0</v>
      </c>
      <c r="G8" s="216">
        <v>4</v>
      </c>
      <c r="H8" s="1861"/>
      <c r="I8" s="1861" t="s">
        <v>886</v>
      </c>
      <c r="J8" s="560"/>
      <c r="K8" s="560"/>
      <c r="L8" s="216">
        <v>4</v>
      </c>
      <c r="M8" s="560"/>
      <c r="N8" s="560"/>
      <c r="O8" s="560"/>
      <c r="P8" s="560"/>
      <c r="Q8" s="560"/>
      <c r="R8" s="653" t="s">
        <v>887</v>
      </c>
      <c r="AX8" s="54"/>
      <c r="AY8" s="54"/>
      <c r="AZ8" s="54"/>
    </row>
    <row r="9" spans="1:52" s="113" customFormat="1" ht="14.1" customHeight="1">
      <c r="A9" s="1170">
        <v>4</v>
      </c>
      <c r="B9" s="563" t="s">
        <v>181</v>
      </c>
      <c r="C9" s="201" t="s">
        <v>533</v>
      </c>
      <c r="D9" s="206" t="s">
        <v>891</v>
      </c>
      <c r="E9" s="1972"/>
      <c r="F9" s="1861">
        <v>0</v>
      </c>
      <c r="G9" s="216">
        <v>1</v>
      </c>
      <c r="H9" s="1861"/>
      <c r="I9" s="1861" t="s">
        <v>886</v>
      </c>
      <c r="J9" s="560"/>
      <c r="K9" s="560"/>
      <c r="L9" s="216">
        <v>1</v>
      </c>
      <c r="M9" s="560"/>
      <c r="N9" s="560"/>
      <c r="O9" s="560"/>
      <c r="P9" s="560"/>
      <c r="Q9" s="560"/>
      <c r="R9" s="653" t="s">
        <v>887</v>
      </c>
      <c r="AX9" s="54"/>
      <c r="AY9" s="54"/>
      <c r="AZ9" s="54"/>
    </row>
    <row r="10" spans="1:52" s="113" customFormat="1" ht="14.1" customHeight="1">
      <c r="A10" s="559">
        <v>5</v>
      </c>
      <c r="B10" s="563" t="s">
        <v>181</v>
      </c>
      <c r="C10" s="201" t="s">
        <v>533</v>
      </c>
      <c r="D10" s="206" t="s">
        <v>892</v>
      </c>
      <c r="E10" s="1972"/>
      <c r="F10" s="1861">
        <v>0</v>
      </c>
      <c r="G10" s="216">
        <v>1</v>
      </c>
      <c r="H10" s="1861"/>
      <c r="I10" s="1861" t="s">
        <v>886</v>
      </c>
      <c r="J10" s="560"/>
      <c r="K10" s="560"/>
      <c r="L10" s="216">
        <v>1</v>
      </c>
      <c r="M10" s="560"/>
      <c r="N10" s="560"/>
      <c r="O10" s="560"/>
      <c r="P10" s="560"/>
      <c r="Q10" s="560"/>
      <c r="R10" s="653" t="s">
        <v>887</v>
      </c>
      <c r="AX10" s="54"/>
      <c r="AY10" s="54"/>
      <c r="AZ10" s="54"/>
    </row>
    <row r="11" spans="1:52" s="113" customFormat="1" ht="14.1" customHeight="1">
      <c r="A11" s="559">
        <v>6</v>
      </c>
      <c r="B11" s="563" t="s">
        <v>181</v>
      </c>
      <c r="C11" s="201" t="s">
        <v>533</v>
      </c>
      <c r="D11" s="206" t="s">
        <v>893</v>
      </c>
      <c r="E11" s="1972"/>
      <c r="F11" s="1861">
        <v>0</v>
      </c>
      <c r="G11" s="216">
        <v>1</v>
      </c>
      <c r="H11" s="1861"/>
      <c r="I11" s="1861" t="s">
        <v>886</v>
      </c>
      <c r="J11" s="560"/>
      <c r="K11" s="560"/>
      <c r="L11" s="216">
        <v>1</v>
      </c>
      <c r="M11" s="560"/>
      <c r="N11" s="560"/>
      <c r="O11" s="560"/>
      <c r="P11" s="560"/>
      <c r="Q11" s="560"/>
      <c r="R11" s="653" t="s">
        <v>887</v>
      </c>
      <c r="AX11" s="54"/>
      <c r="AY11" s="54"/>
      <c r="AZ11" s="54"/>
    </row>
    <row r="12" spans="1:52" s="113" customFormat="1" ht="14.1" customHeight="1">
      <c r="A12" s="559">
        <v>7</v>
      </c>
      <c r="B12" s="563" t="s">
        <v>181</v>
      </c>
      <c r="C12" s="202" t="s">
        <v>210</v>
      </c>
      <c r="D12" s="207" t="s">
        <v>894</v>
      </c>
      <c r="E12" s="1972" t="s">
        <v>895</v>
      </c>
      <c r="F12" s="1861">
        <v>21</v>
      </c>
      <c r="G12" s="217">
        <v>6</v>
      </c>
      <c r="H12" s="1861"/>
      <c r="I12" s="1861" t="s">
        <v>886</v>
      </c>
      <c r="J12" s="560"/>
      <c r="K12" s="560"/>
      <c r="L12" s="217">
        <v>6</v>
      </c>
      <c r="M12" s="560"/>
      <c r="N12" s="560"/>
      <c r="O12" s="560"/>
      <c r="P12" s="560"/>
      <c r="Q12" s="560"/>
      <c r="R12" s="1161"/>
      <c r="AX12" s="54"/>
      <c r="AY12" s="54"/>
      <c r="AZ12" s="54"/>
    </row>
    <row r="13" spans="1:52" s="113" customFormat="1" ht="14.1" customHeight="1">
      <c r="A13" s="559">
        <v>8</v>
      </c>
      <c r="B13" s="563" t="s">
        <v>181</v>
      </c>
      <c r="C13" s="202" t="s">
        <v>210</v>
      </c>
      <c r="D13" s="207" t="s">
        <v>896</v>
      </c>
      <c r="E13" s="1972" t="s">
        <v>897</v>
      </c>
      <c r="F13" s="667">
        <v>0</v>
      </c>
      <c r="G13" s="217">
        <v>2</v>
      </c>
      <c r="H13" s="1861"/>
      <c r="I13" s="1861" t="s">
        <v>886</v>
      </c>
      <c r="J13" s="560"/>
      <c r="K13" s="560"/>
      <c r="L13" s="217">
        <v>2</v>
      </c>
      <c r="M13" s="560"/>
      <c r="N13" s="560"/>
      <c r="O13" s="560"/>
      <c r="P13" s="560"/>
      <c r="Q13" s="560"/>
      <c r="R13" s="1161"/>
      <c r="AX13" s="54"/>
      <c r="AY13" s="54"/>
      <c r="AZ13" s="54"/>
    </row>
    <row r="14" spans="1:52" s="113" customFormat="1" ht="14.1" customHeight="1">
      <c r="A14" s="559">
        <v>9</v>
      </c>
      <c r="B14" s="563" t="s">
        <v>181</v>
      </c>
      <c r="C14" s="202" t="s">
        <v>210</v>
      </c>
      <c r="D14" s="207" t="s">
        <v>898</v>
      </c>
      <c r="E14" s="1972" t="s">
        <v>899</v>
      </c>
      <c r="F14" s="1861">
        <v>0</v>
      </c>
      <c r="G14" s="217">
        <v>4</v>
      </c>
      <c r="H14" s="1861"/>
      <c r="I14" s="1861" t="s">
        <v>886</v>
      </c>
      <c r="J14" s="560"/>
      <c r="K14" s="560"/>
      <c r="L14" s="217">
        <v>4</v>
      </c>
      <c r="M14" s="560"/>
      <c r="N14" s="560"/>
      <c r="O14" s="560"/>
      <c r="P14" s="560"/>
      <c r="Q14" s="560"/>
      <c r="R14" s="1161"/>
      <c r="AX14" s="54"/>
      <c r="AY14" s="54"/>
      <c r="AZ14" s="54"/>
    </row>
    <row r="15" spans="1:52" s="113" customFormat="1" ht="14.1" customHeight="1">
      <c r="A15" s="559">
        <v>10</v>
      </c>
      <c r="B15" s="563" t="s">
        <v>181</v>
      </c>
      <c r="C15" s="202" t="s">
        <v>210</v>
      </c>
      <c r="D15" s="207" t="s">
        <v>900</v>
      </c>
      <c r="E15" s="1972"/>
      <c r="F15" s="1861">
        <v>0</v>
      </c>
      <c r="G15" s="217">
        <v>1</v>
      </c>
      <c r="H15" s="1861"/>
      <c r="I15" s="1861" t="s">
        <v>886</v>
      </c>
      <c r="J15" s="560"/>
      <c r="K15" s="560"/>
      <c r="L15" s="217">
        <v>1</v>
      </c>
      <c r="M15" s="560"/>
      <c r="N15" s="560"/>
      <c r="O15" s="560"/>
      <c r="P15" s="560"/>
      <c r="Q15" s="560"/>
      <c r="R15" s="653" t="s">
        <v>887</v>
      </c>
      <c r="AX15" s="54"/>
      <c r="AY15" s="54"/>
      <c r="AZ15" s="54"/>
    </row>
    <row r="16" spans="1:52" s="113" customFormat="1" ht="14.1" customHeight="1">
      <c r="A16" s="559">
        <v>11</v>
      </c>
      <c r="B16" s="563" t="s">
        <v>181</v>
      </c>
      <c r="C16" s="202" t="s">
        <v>210</v>
      </c>
      <c r="D16" s="207" t="s">
        <v>901</v>
      </c>
      <c r="E16" s="1972"/>
      <c r="F16" s="1861">
        <v>0</v>
      </c>
      <c r="G16" s="217">
        <v>2</v>
      </c>
      <c r="H16" s="1861"/>
      <c r="I16" s="1861" t="s">
        <v>886</v>
      </c>
      <c r="J16" s="560"/>
      <c r="K16" s="560"/>
      <c r="L16" s="217">
        <v>2</v>
      </c>
      <c r="M16" s="560"/>
      <c r="N16" s="560"/>
      <c r="O16" s="560"/>
      <c r="P16" s="560"/>
      <c r="Q16" s="560"/>
      <c r="R16" s="653" t="s">
        <v>887</v>
      </c>
      <c r="AX16" s="54"/>
      <c r="AY16" s="54"/>
      <c r="AZ16" s="54"/>
    </row>
    <row r="17" spans="1:52" s="113" customFormat="1" ht="14.1" customHeight="1">
      <c r="A17" s="559">
        <v>12</v>
      </c>
      <c r="B17" s="563" t="s">
        <v>181</v>
      </c>
      <c r="C17" s="202" t="s">
        <v>252</v>
      </c>
      <c r="D17" s="207" t="s">
        <v>902</v>
      </c>
      <c r="E17" s="1972"/>
      <c r="F17" s="1861">
        <v>0</v>
      </c>
      <c r="G17" s="217">
        <v>2</v>
      </c>
      <c r="H17" s="1861"/>
      <c r="I17" s="1861" t="s">
        <v>886</v>
      </c>
      <c r="J17" s="560"/>
      <c r="K17" s="560"/>
      <c r="L17" s="217">
        <v>2</v>
      </c>
      <c r="M17" s="560"/>
      <c r="N17" s="560"/>
      <c r="O17" s="560"/>
      <c r="P17" s="560"/>
      <c r="Q17" s="560"/>
      <c r="R17" s="653" t="s">
        <v>887</v>
      </c>
      <c r="AX17" s="54"/>
      <c r="AY17" s="54"/>
      <c r="AZ17" s="54"/>
    </row>
    <row r="18" spans="1:52" s="113" customFormat="1" ht="14.1" customHeight="1">
      <c r="A18" s="559">
        <v>13</v>
      </c>
      <c r="B18" s="563" t="s">
        <v>181</v>
      </c>
      <c r="C18" s="202" t="s">
        <v>252</v>
      </c>
      <c r="D18" s="207" t="s">
        <v>903</v>
      </c>
      <c r="E18" s="1972"/>
      <c r="F18" s="1861">
        <v>0</v>
      </c>
      <c r="G18" s="217">
        <v>4</v>
      </c>
      <c r="H18" s="1861"/>
      <c r="I18" s="1861" t="s">
        <v>886</v>
      </c>
      <c r="J18" s="560"/>
      <c r="K18" s="560"/>
      <c r="L18" s="217">
        <v>4</v>
      </c>
      <c r="M18" s="560"/>
      <c r="N18" s="560"/>
      <c r="O18" s="560"/>
      <c r="P18" s="560"/>
      <c r="Q18" s="560"/>
      <c r="R18" s="653" t="s">
        <v>887</v>
      </c>
      <c r="AX18" s="54"/>
      <c r="AY18" s="54"/>
      <c r="AZ18" s="54"/>
    </row>
    <row r="19" spans="1:52" s="113" customFormat="1" ht="14.1" customHeight="1">
      <c r="A19" s="559">
        <v>14</v>
      </c>
      <c r="B19" s="563" t="s">
        <v>181</v>
      </c>
      <c r="C19" s="202" t="s">
        <v>277</v>
      </c>
      <c r="D19" s="207" t="s">
        <v>904</v>
      </c>
      <c r="E19" s="211" t="s">
        <v>905</v>
      </c>
      <c r="F19" s="1861">
        <v>0</v>
      </c>
      <c r="G19" s="217">
        <v>8</v>
      </c>
      <c r="H19" s="1861"/>
      <c r="I19" s="1861" t="s">
        <v>886</v>
      </c>
      <c r="J19" s="560"/>
      <c r="K19" s="560"/>
      <c r="L19" s="217">
        <v>8</v>
      </c>
      <c r="M19" s="560"/>
      <c r="N19" s="560"/>
      <c r="O19" s="560"/>
      <c r="P19" s="560"/>
      <c r="Q19" s="560"/>
      <c r="R19" s="1161"/>
      <c r="AX19" s="54"/>
      <c r="AY19" s="54"/>
      <c r="AZ19" s="54"/>
    </row>
    <row r="20" spans="1:52" s="113" customFormat="1" ht="23.25" customHeight="1">
      <c r="A20" s="559">
        <v>15</v>
      </c>
      <c r="B20" s="563" t="s">
        <v>181</v>
      </c>
      <c r="C20" s="202" t="s">
        <v>277</v>
      </c>
      <c r="D20" s="1859" t="s">
        <v>295</v>
      </c>
      <c r="E20" s="1512" t="s">
        <v>906</v>
      </c>
      <c r="F20" s="1861">
        <v>40</v>
      </c>
      <c r="G20" s="1510">
        <v>0.5</v>
      </c>
      <c r="H20" s="1861"/>
      <c r="I20" s="1861" t="s">
        <v>886</v>
      </c>
      <c r="J20" s="560"/>
      <c r="K20" s="560"/>
      <c r="L20" s="1510">
        <v>0.5</v>
      </c>
      <c r="M20" s="560"/>
      <c r="N20" s="560"/>
      <c r="O20" s="560"/>
      <c r="P20" s="560"/>
      <c r="Q20" s="560"/>
      <c r="R20" s="1515" t="s">
        <v>907</v>
      </c>
      <c r="AX20" s="54"/>
      <c r="AY20" s="54"/>
      <c r="AZ20" s="54"/>
    </row>
    <row r="21" spans="1:52" s="113" customFormat="1" ht="24.75" customHeight="1">
      <c r="A21" s="559">
        <v>16</v>
      </c>
      <c r="B21" s="563" t="s">
        <v>181</v>
      </c>
      <c r="C21" s="202" t="s">
        <v>305</v>
      </c>
      <c r="D21" s="207" t="s">
        <v>908</v>
      </c>
      <c r="E21" s="211"/>
      <c r="F21" s="1861">
        <v>0</v>
      </c>
      <c r="G21" s="217">
        <v>4</v>
      </c>
      <c r="H21" s="1861"/>
      <c r="I21" s="1861" t="s">
        <v>886</v>
      </c>
      <c r="J21" s="560"/>
      <c r="K21" s="560"/>
      <c r="L21" s="217">
        <v>4</v>
      </c>
      <c r="M21" s="560"/>
      <c r="N21" s="560"/>
      <c r="O21" s="560"/>
      <c r="P21" s="560"/>
      <c r="Q21" s="560"/>
      <c r="R21" s="653" t="s">
        <v>887</v>
      </c>
      <c r="AX21" s="54"/>
      <c r="AY21" s="54"/>
      <c r="AZ21" s="54"/>
    </row>
    <row r="22" spans="1:52" s="113" customFormat="1" ht="14.1" customHeight="1">
      <c r="A22" s="559">
        <v>17</v>
      </c>
      <c r="B22" s="563" t="s">
        <v>181</v>
      </c>
      <c r="C22" s="202" t="s">
        <v>349</v>
      </c>
      <c r="D22" s="207" t="s">
        <v>909</v>
      </c>
      <c r="E22" s="1972"/>
      <c r="F22" s="1861">
        <v>0</v>
      </c>
      <c r="G22" s="217">
        <v>2</v>
      </c>
      <c r="H22" s="1861"/>
      <c r="I22" s="1861" t="s">
        <v>886</v>
      </c>
      <c r="J22" s="560"/>
      <c r="K22" s="560"/>
      <c r="L22" s="217">
        <v>2</v>
      </c>
      <c r="M22" s="560"/>
      <c r="N22" s="560"/>
      <c r="O22" s="560"/>
      <c r="P22" s="560"/>
      <c r="Q22" s="560"/>
      <c r="R22" s="653" t="s">
        <v>887</v>
      </c>
      <c r="AX22" s="54"/>
      <c r="AY22" s="54"/>
      <c r="AZ22" s="54"/>
    </row>
    <row r="23" spans="1:52" s="113" customFormat="1" ht="14.1" customHeight="1">
      <c r="A23" s="559">
        <v>18</v>
      </c>
      <c r="B23" s="563" t="s">
        <v>181</v>
      </c>
      <c r="C23" s="202" t="s">
        <v>349</v>
      </c>
      <c r="D23" s="207" t="s">
        <v>910</v>
      </c>
      <c r="E23" s="1972"/>
      <c r="F23" s="1861">
        <v>0</v>
      </c>
      <c r="G23" s="217">
        <v>2</v>
      </c>
      <c r="H23" s="1861"/>
      <c r="I23" s="1861" t="s">
        <v>886</v>
      </c>
      <c r="J23" s="560"/>
      <c r="K23" s="560"/>
      <c r="L23" s="217">
        <v>2</v>
      </c>
      <c r="M23" s="560"/>
      <c r="N23" s="560"/>
      <c r="O23" s="560"/>
      <c r="P23" s="560"/>
      <c r="Q23" s="560"/>
      <c r="R23" s="653" t="s">
        <v>887</v>
      </c>
      <c r="AX23" s="54"/>
      <c r="AY23" s="54"/>
      <c r="AZ23" s="54"/>
    </row>
    <row r="24" spans="1:52" s="113" customFormat="1" ht="14.1" customHeight="1">
      <c r="A24" s="559">
        <v>19</v>
      </c>
      <c r="B24" s="563" t="s">
        <v>181</v>
      </c>
      <c r="C24" s="203" t="s">
        <v>416</v>
      </c>
      <c r="D24" s="207" t="s">
        <v>911</v>
      </c>
      <c r="E24" s="211"/>
      <c r="F24" s="1861">
        <v>0</v>
      </c>
      <c r="G24" s="217">
        <v>2</v>
      </c>
      <c r="H24" s="1861"/>
      <c r="I24" s="1861" t="s">
        <v>886</v>
      </c>
      <c r="J24" s="560"/>
      <c r="K24" s="560"/>
      <c r="L24" s="217">
        <v>2</v>
      </c>
      <c r="M24" s="560"/>
      <c r="N24" s="560"/>
      <c r="O24" s="560"/>
      <c r="P24" s="560"/>
      <c r="Q24" s="560"/>
      <c r="R24" s="1161" t="s">
        <v>887</v>
      </c>
      <c r="AX24" s="54"/>
      <c r="AY24" s="54"/>
      <c r="AZ24" s="54"/>
    </row>
    <row r="25" spans="1:52" s="113" customFormat="1" ht="14.1" customHeight="1">
      <c r="A25" s="559">
        <v>20</v>
      </c>
      <c r="B25" s="563" t="s">
        <v>181</v>
      </c>
      <c r="C25" s="203" t="s">
        <v>416</v>
      </c>
      <c r="D25" s="207" t="s">
        <v>912</v>
      </c>
      <c r="E25" s="1972"/>
      <c r="F25" s="1861">
        <v>0</v>
      </c>
      <c r="G25" s="217">
        <v>2</v>
      </c>
      <c r="H25" s="1861"/>
      <c r="I25" s="1861" t="s">
        <v>886</v>
      </c>
      <c r="J25" s="560"/>
      <c r="K25" s="560"/>
      <c r="L25" s="217">
        <v>2</v>
      </c>
      <c r="M25" s="560"/>
      <c r="N25" s="560"/>
      <c r="O25" s="560"/>
      <c r="P25" s="560"/>
      <c r="Q25" s="560"/>
      <c r="R25" s="1161" t="s">
        <v>887</v>
      </c>
      <c r="AX25" s="54"/>
      <c r="AY25" s="54"/>
      <c r="AZ25" s="54"/>
    </row>
    <row r="26" spans="1:52" s="113" customFormat="1" ht="14.1" customHeight="1">
      <c r="A26" s="559">
        <v>21</v>
      </c>
      <c r="B26" s="563" t="s">
        <v>181</v>
      </c>
      <c r="C26" s="203" t="s">
        <v>416</v>
      </c>
      <c r="D26" s="1859" t="s">
        <v>913</v>
      </c>
      <c r="E26" s="1972"/>
      <c r="F26" s="1885">
        <v>110</v>
      </c>
      <c r="G26" s="788">
        <v>0.5</v>
      </c>
      <c r="H26" s="1861"/>
      <c r="I26" s="1861" t="s">
        <v>886</v>
      </c>
      <c r="J26" s="560"/>
      <c r="K26" s="560"/>
      <c r="L26" s="788">
        <v>0.5</v>
      </c>
      <c r="M26" s="560"/>
      <c r="N26" s="560"/>
      <c r="O26" s="560"/>
      <c r="P26" s="560"/>
      <c r="Q26" s="560"/>
      <c r="R26" s="1161" t="s">
        <v>914</v>
      </c>
      <c r="AX26" s="54"/>
      <c r="AY26" s="54"/>
      <c r="AZ26" s="54"/>
    </row>
    <row r="27" spans="1:52" s="113" customFormat="1" ht="14.1" customHeight="1">
      <c r="A27" s="559">
        <v>22</v>
      </c>
      <c r="B27" s="563" t="s">
        <v>181</v>
      </c>
      <c r="C27" s="203" t="s">
        <v>416</v>
      </c>
      <c r="D27" s="1859" t="s">
        <v>915</v>
      </c>
      <c r="E27" s="1972"/>
      <c r="F27" s="1885">
        <v>132</v>
      </c>
      <c r="G27" s="788">
        <v>0.5</v>
      </c>
      <c r="H27" s="1861"/>
      <c r="I27" s="1861" t="s">
        <v>886</v>
      </c>
      <c r="J27" s="560"/>
      <c r="K27" s="560"/>
      <c r="L27" s="788">
        <v>0.5</v>
      </c>
      <c r="M27" s="560"/>
      <c r="N27" s="560"/>
      <c r="O27" s="560"/>
      <c r="P27" s="560"/>
      <c r="Q27" s="560"/>
      <c r="R27" s="1161" t="s">
        <v>914</v>
      </c>
      <c r="AX27" s="54"/>
      <c r="AY27" s="54"/>
      <c r="AZ27" s="54"/>
    </row>
    <row r="28" spans="1:52" s="113" customFormat="1" ht="14.1" customHeight="1">
      <c r="A28" s="559">
        <v>23</v>
      </c>
      <c r="B28" s="563" t="s">
        <v>181</v>
      </c>
      <c r="C28" s="203" t="s">
        <v>463</v>
      </c>
      <c r="D28" s="207" t="s">
        <v>916</v>
      </c>
      <c r="E28" s="211"/>
      <c r="F28" s="1861">
        <v>0</v>
      </c>
      <c r="G28" s="217">
        <v>3</v>
      </c>
      <c r="H28" s="1861"/>
      <c r="I28" s="1861" t="s">
        <v>886</v>
      </c>
      <c r="J28" s="560"/>
      <c r="K28" s="560"/>
      <c r="L28" s="217">
        <v>3</v>
      </c>
      <c r="M28" s="560"/>
      <c r="N28" s="560"/>
      <c r="O28" s="560"/>
      <c r="P28" s="560"/>
      <c r="Q28" s="560"/>
      <c r="R28" s="653" t="s">
        <v>887</v>
      </c>
      <c r="AX28" s="54"/>
      <c r="AY28" s="54"/>
      <c r="AZ28" s="54"/>
    </row>
    <row r="29" spans="1:52" s="113" customFormat="1" ht="14.1" customHeight="1">
      <c r="A29" s="559">
        <v>24</v>
      </c>
      <c r="B29" s="563" t="s">
        <v>181</v>
      </c>
      <c r="C29" s="203" t="s">
        <v>476</v>
      </c>
      <c r="D29" s="207" t="s">
        <v>917</v>
      </c>
      <c r="E29" s="1972"/>
      <c r="F29" s="1861">
        <v>0</v>
      </c>
      <c r="G29" s="217">
        <v>1</v>
      </c>
      <c r="H29" s="1861"/>
      <c r="I29" s="1861" t="s">
        <v>886</v>
      </c>
      <c r="J29" s="560"/>
      <c r="K29" s="560"/>
      <c r="L29" s="217">
        <v>1</v>
      </c>
      <c r="M29" s="560"/>
      <c r="N29" s="560"/>
      <c r="O29" s="560"/>
      <c r="P29" s="560"/>
      <c r="Q29" s="560"/>
      <c r="R29" s="653" t="s">
        <v>887</v>
      </c>
      <c r="AX29" s="54"/>
      <c r="AY29" s="54"/>
      <c r="AZ29" s="54"/>
    </row>
    <row r="30" spans="1:52" s="113" customFormat="1" ht="14.1" customHeight="1">
      <c r="A30" s="559">
        <v>25</v>
      </c>
      <c r="B30" s="563" t="s">
        <v>181</v>
      </c>
      <c r="C30" s="203" t="s">
        <v>512</v>
      </c>
      <c r="D30" s="207" t="s">
        <v>918</v>
      </c>
      <c r="E30" s="211"/>
      <c r="F30" s="1861">
        <v>0</v>
      </c>
      <c r="G30" s="217">
        <v>2</v>
      </c>
      <c r="H30" s="1861"/>
      <c r="I30" s="1861" t="s">
        <v>886</v>
      </c>
      <c r="J30" s="560"/>
      <c r="K30" s="560"/>
      <c r="L30" s="217">
        <v>2</v>
      </c>
      <c r="M30" s="560"/>
      <c r="N30" s="560"/>
      <c r="O30" s="560"/>
      <c r="P30" s="560"/>
      <c r="Q30" s="560"/>
      <c r="R30" s="1161" t="s">
        <v>887</v>
      </c>
      <c r="AX30" s="54"/>
      <c r="AY30" s="54"/>
      <c r="AZ30" s="54"/>
    </row>
    <row r="31" spans="1:52" s="113" customFormat="1" ht="14.1" customHeight="1">
      <c r="A31" s="559">
        <v>26</v>
      </c>
      <c r="B31" s="563" t="s">
        <v>181</v>
      </c>
      <c r="C31" s="203" t="s">
        <v>512</v>
      </c>
      <c r="D31" s="207" t="s">
        <v>919</v>
      </c>
      <c r="E31" s="211"/>
      <c r="F31" s="1861">
        <v>0</v>
      </c>
      <c r="G31" s="217">
        <v>3</v>
      </c>
      <c r="H31" s="1861"/>
      <c r="I31" s="1861" t="s">
        <v>886</v>
      </c>
      <c r="J31" s="560"/>
      <c r="K31" s="560"/>
      <c r="L31" s="217">
        <v>3</v>
      </c>
      <c r="M31" s="560"/>
      <c r="N31" s="560"/>
      <c r="O31" s="560"/>
      <c r="P31" s="560"/>
      <c r="Q31" s="560"/>
      <c r="R31" s="1161" t="s">
        <v>887</v>
      </c>
      <c r="AX31" s="54"/>
      <c r="AY31" s="54"/>
      <c r="AZ31" s="54"/>
    </row>
    <row r="32" spans="1:52" s="113" customFormat="1" ht="14.1" customHeight="1">
      <c r="A32" s="559">
        <v>27</v>
      </c>
      <c r="B32" s="563" t="s">
        <v>181</v>
      </c>
      <c r="C32" s="203" t="s">
        <v>512</v>
      </c>
      <c r="D32" s="207" t="s">
        <v>920</v>
      </c>
      <c r="E32" s="211"/>
      <c r="F32" s="1861">
        <v>0</v>
      </c>
      <c r="G32" s="217">
        <v>3</v>
      </c>
      <c r="H32" s="1861"/>
      <c r="I32" s="1861" t="s">
        <v>886</v>
      </c>
      <c r="J32" s="560"/>
      <c r="K32" s="560"/>
      <c r="L32" s="217">
        <v>3</v>
      </c>
      <c r="M32" s="560"/>
      <c r="N32" s="560"/>
      <c r="O32" s="560"/>
      <c r="P32" s="560"/>
      <c r="Q32" s="560"/>
      <c r="R32" s="1161" t="s">
        <v>887</v>
      </c>
      <c r="AX32" s="54"/>
      <c r="AY32" s="54"/>
      <c r="AZ32" s="54"/>
    </row>
    <row r="33" spans="1:52" s="113" customFormat="1" ht="24" customHeight="1">
      <c r="A33" s="559">
        <v>28</v>
      </c>
      <c r="B33" s="563" t="s">
        <v>181</v>
      </c>
      <c r="C33" s="203" t="s">
        <v>512</v>
      </c>
      <c r="D33" s="1877" t="s">
        <v>921</v>
      </c>
      <c r="E33" s="1512" t="s">
        <v>922</v>
      </c>
      <c r="F33" s="1861">
        <v>176</v>
      </c>
      <c r="G33" s="1511">
        <v>2.7</v>
      </c>
      <c r="H33" s="1861"/>
      <c r="I33" s="1861" t="s">
        <v>886</v>
      </c>
      <c r="J33" s="560"/>
      <c r="K33" s="560"/>
      <c r="L33" s="1511">
        <v>2.7</v>
      </c>
      <c r="M33" s="560"/>
      <c r="N33" s="560"/>
      <c r="O33" s="560"/>
      <c r="P33" s="560"/>
      <c r="Q33" s="560"/>
      <c r="R33" s="1515" t="s">
        <v>907</v>
      </c>
      <c r="AX33" s="54"/>
      <c r="AY33" s="54"/>
      <c r="AZ33" s="54"/>
    </row>
    <row r="34" spans="1:52" s="113" customFormat="1" ht="14.1" customHeight="1">
      <c r="A34" s="559">
        <v>29</v>
      </c>
      <c r="B34" s="563" t="s">
        <v>181</v>
      </c>
      <c r="C34" s="203" t="s">
        <v>553</v>
      </c>
      <c r="D34" s="207" t="s">
        <v>923</v>
      </c>
      <c r="E34" s="1972"/>
      <c r="F34" s="1861">
        <v>0</v>
      </c>
      <c r="G34" s="217">
        <v>1</v>
      </c>
      <c r="H34" s="1861"/>
      <c r="I34" s="1861" t="s">
        <v>886</v>
      </c>
      <c r="J34" s="560"/>
      <c r="K34" s="560"/>
      <c r="L34" s="217">
        <v>1</v>
      </c>
      <c r="M34" s="560"/>
      <c r="N34" s="560"/>
      <c r="O34" s="560"/>
      <c r="P34" s="560"/>
      <c r="Q34" s="560"/>
      <c r="R34" s="653" t="s">
        <v>887</v>
      </c>
      <c r="AX34" s="54"/>
      <c r="AY34" s="54"/>
      <c r="AZ34" s="54"/>
    </row>
    <row r="35" spans="1:52" s="113" customFormat="1" ht="14.1" customHeight="1">
      <c r="A35" s="559">
        <v>30</v>
      </c>
      <c r="B35" s="563" t="s">
        <v>181</v>
      </c>
      <c r="C35" s="203" t="s">
        <v>553</v>
      </c>
      <c r="D35" s="207" t="s">
        <v>924</v>
      </c>
      <c r="E35" s="1972"/>
      <c r="F35" s="1861">
        <v>0</v>
      </c>
      <c r="G35" s="217">
        <v>2</v>
      </c>
      <c r="H35" s="1861"/>
      <c r="I35" s="1861" t="s">
        <v>886</v>
      </c>
      <c r="J35" s="560"/>
      <c r="K35" s="560"/>
      <c r="L35" s="217">
        <v>2</v>
      </c>
      <c r="M35" s="560"/>
      <c r="N35" s="560"/>
      <c r="O35" s="560"/>
      <c r="P35" s="560"/>
      <c r="Q35" s="560"/>
      <c r="R35" s="1161" t="s">
        <v>887</v>
      </c>
      <c r="AX35" s="54"/>
      <c r="AY35" s="54"/>
      <c r="AZ35" s="54"/>
    </row>
    <row r="36" spans="1:52" s="113" customFormat="1" ht="14.1" customHeight="1">
      <c r="A36" s="559">
        <v>31</v>
      </c>
      <c r="B36" s="563" t="s">
        <v>181</v>
      </c>
      <c r="C36" s="203" t="s">
        <v>553</v>
      </c>
      <c r="D36" s="207" t="s">
        <v>925</v>
      </c>
      <c r="E36" s="1972"/>
      <c r="F36" s="1861">
        <v>0</v>
      </c>
      <c r="G36" s="217">
        <v>3</v>
      </c>
      <c r="H36" s="1861"/>
      <c r="I36" s="1861" t="s">
        <v>886</v>
      </c>
      <c r="J36" s="560"/>
      <c r="K36" s="560"/>
      <c r="L36" s="217">
        <v>3</v>
      </c>
      <c r="M36" s="560"/>
      <c r="N36" s="560"/>
      <c r="O36" s="560"/>
      <c r="P36" s="560"/>
      <c r="Q36" s="560"/>
      <c r="R36" s="1161" t="s">
        <v>887</v>
      </c>
      <c r="AX36" s="54"/>
      <c r="AY36" s="54"/>
      <c r="AZ36" s="54"/>
    </row>
    <row r="37" spans="1:52" s="113" customFormat="1" ht="14.1" customHeight="1">
      <c r="A37" s="559">
        <v>32</v>
      </c>
      <c r="B37" s="563" t="s">
        <v>181</v>
      </c>
      <c r="C37" s="203" t="s">
        <v>553</v>
      </c>
      <c r="D37" s="207" t="s">
        <v>926</v>
      </c>
      <c r="E37" s="1972"/>
      <c r="F37" s="1861">
        <v>0</v>
      </c>
      <c r="G37" s="217">
        <v>3</v>
      </c>
      <c r="H37" s="1861"/>
      <c r="I37" s="1861" t="s">
        <v>886</v>
      </c>
      <c r="J37" s="560"/>
      <c r="K37" s="560"/>
      <c r="L37" s="217">
        <v>3</v>
      </c>
      <c r="M37" s="560"/>
      <c r="N37" s="560"/>
      <c r="O37" s="560"/>
      <c r="P37" s="560"/>
      <c r="Q37" s="560"/>
      <c r="R37" s="653" t="s">
        <v>887</v>
      </c>
      <c r="AX37" s="54"/>
      <c r="AY37" s="54"/>
      <c r="AZ37" s="54"/>
    </row>
    <row r="38" spans="1:52" s="113" customFormat="1" ht="14.1" customHeight="1">
      <c r="A38" s="559">
        <v>33</v>
      </c>
      <c r="B38" s="563" t="s">
        <v>181</v>
      </c>
      <c r="C38" s="203" t="s">
        <v>570</v>
      </c>
      <c r="D38" s="207" t="s">
        <v>927</v>
      </c>
      <c r="E38" s="1154"/>
      <c r="F38" s="1163">
        <v>0</v>
      </c>
      <c r="G38" s="217">
        <v>2</v>
      </c>
      <c r="H38" s="1861"/>
      <c r="I38" s="1861" t="s">
        <v>886</v>
      </c>
      <c r="J38" s="560"/>
      <c r="K38" s="560"/>
      <c r="L38" s="217">
        <v>2</v>
      </c>
      <c r="M38" s="560"/>
      <c r="N38" s="560"/>
      <c r="O38" s="560"/>
      <c r="P38" s="560"/>
      <c r="Q38" s="560"/>
      <c r="R38" s="1161" t="s">
        <v>887</v>
      </c>
      <c r="AX38" s="54"/>
      <c r="AY38" s="54"/>
      <c r="AZ38" s="54"/>
    </row>
    <row r="39" spans="1:52" s="113" customFormat="1" ht="14.1" customHeight="1">
      <c r="A39" s="559">
        <v>34</v>
      </c>
      <c r="B39" s="563" t="s">
        <v>181</v>
      </c>
      <c r="C39" s="203" t="s">
        <v>593</v>
      </c>
      <c r="D39" s="207" t="s">
        <v>928</v>
      </c>
      <c r="E39" s="1154"/>
      <c r="F39" s="1163">
        <v>0</v>
      </c>
      <c r="G39" s="217">
        <v>2</v>
      </c>
      <c r="H39" s="1861"/>
      <c r="I39" s="1861" t="s">
        <v>886</v>
      </c>
      <c r="J39" s="560"/>
      <c r="K39" s="560"/>
      <c r="L39" s="217">
        <v>2</v>
      </c>
      <c r="M39" s="560"/>
      <c r="N39" s="560"/>
      <c r="O39" s="560"/>
      <c r="P39" s="560"/>
      <c r="Q39" s="560"/>
      <c r="R39" s="1161" t="s">
        <v>887</v>
      </c>
      <c r="AX39" s="54"/>
      <c r="AY39" s="54"/>
      <c r="AZ39" s="54"/>
    </row>
    <row r="40" spans="1:52" s="113" customFormat="1" ht="14.1" customHeight="1">
      <c r="A40" s="559">
        <v>35</v>
      </c>
      <c r="B40" s="563" t="s">
        <v>181</v>
      </c>
      <c r="C40" s="203" t="s">
        <v>593</v>
      </c>
      <c r="D40" s="207" t="s">
        <v>929</v>
      </c>
      <c r="E40" s="1154"/>
      <c r="F40" s="1163">
        <v>0</v>
      </c>
      <c r="G40" s="217">
        <v>5</v>
      </c>
      <c r="H40" s="1861"/>
      <c r="I40" s="1861" t="s">
        <v>886</v>
      </c>
      <c r="J40" s="560"/>
      <c r="K40" s="560"/>
      <c r="L40" s="217">
        <v>5</v>
      </c>
      <c r="M40" s="560"/>
      <c r="N40" s="560"/>
      <c r="O40" s="560"/>
      <c r="P40" s="560"/>
      <c r="Q40" s="560"/>
      <c r="R40" s="1161" t="s">
        <v>887</v>
      </c>
      <c r="AX40" s="54"/>
      <c r="AY40" s="54"/>
      <c r="AZ40" s="54"/>
    </row>
    <row r="41" spans="1:52" s="113" customFormat="1" ht="14.1" customHeight="1">
      <c r="A41" s="559">
        <v>36</v>
      </c>
      <c r="B41" s="563" t="s">
        <v>181</v>
      </c>
      <c r="C41" s="203" t="s">
        <v>593</v>
      </c>
      <c r="D41" s="207" t="s">
        <v>930</v>
      </c>
      <c r="E41" s="1154"/>
      <c r="F41" s="1163">
        <v>0</v>
      </c>
      <c r="G41" s="217">
        <v>1</v>
      </c>
      <c r="H41" s="1861"/>
      <c r="I41" s="1861" t="s">
        <v>886</v>
      </c>
      <c r="J41" s="560"/>
      <c r="K41" s="560"/>
      <c r="L41" s="217">
        <v>1</v>
      </c>
      <c r="M41" s="560"/>
      <c r="N41" s="560"/>
      <c r="O41" s="560"/>
      <c r="P41" s="560"/>
      <c r="Q41" s="560"/>
      <c r="R41" s="1161" t="s">
        <v>887</v>
      </c>
      <c r="AX41" s="54"/>
      <c r="AY41" s="54"/>
      <c r="AZ41" s="54"/>
    </row>
    <row r="42" spans="1:52" s="113" customFormat="1" ht="14.1" customHeight="1">
      <c r="A42" s="559">
        <v>37</v>
      </c>
      <c r="B42" s="563" t="s">
        <v>181</v>
      </c>
      <c r="C42" s="203" t="s">
        <v>593</v>
      </c>
      <c r="D42" s="207" t="s">
        <v>931</v>
      </c>
      <c r="E42" s="1154"/>
      <c r="F42" s="1163">
        <v>0</v>
      </c>
      <c r="G42" s="217">
        <v>4</v>
      </c>
      <c r="H42" s="1861"/>
      <c r="I42" s="1861" t="s">
        <v>886</v>
      </c>
      <c r="J42" s="560"/>
      <c r="K42" s="560"/>
      <c r="L42" s="217">
        <v>4</v>
      </c>
      <c r="M42" s="560"/>
      <c r="N42" s="560"/>
      <c r="O42" s="560"/>
      <c r="P42" s="560"/>
      <c r="Q42" s="560"/>
      <c r="R42" s="1161" t="s">
        <v>887</v>
      </c>
      <c r="AX42" s="54"/>
      <c r="AY42" s="54"/>
      <c r="AZ42" s="54"/>
    </row>
    <row r="43" spans="1:52" s="113" customFormat="1" ht="14.1" customHeight="1">
      <c r="A43" s="559">
        <v>38</v>
      </c>
      <c r="B43" s="563" t="s">
        <v>181</v>
      </c>
      <c r="C43" s="203" t="s">
        <v>593</v>
      </c>
      <c r="D43" s="207" t="s">
        <v>932</v>
      </c>
      <c r="E43" s="1154"/>
      <c r="F43" s="1163">
        <v>0</v>
      </c>
      <c r="G43" s="217">
        <v>4</v>
      </c>
      <c r="H43" s="1861"/>
      <c r="I43" s="1861" t="s">
        <v>886</v>
      </c>
      <c r="J43" s="560"/>
      <c r="K43" s="560"/>
      <c r="L43" s="217">
        <v>4</v>
      </c>
      <c r="M43" s="560"/>
      <c r="N43" s="560"/>
      <c r="O43" s="560"/>
      <c r="P43" s="560"/>
      <c r="Q43" s="560"/>
      <c r="R43" s="1161" t="s">
        <v>887</v>
      </c>
      <c r="AX43" s="54"/>
      <c r="AY43" s="54"/>
      <c r="AZ43" s="54"/>
    </row>
    <row r="44" spans="1:52" s="113" customFormat="1" ht="14.1" customHeight="1">
      <c r="A44" s="559">
        <v>39</v>
      </c>
      <c r="B44" s="563" t="s">
        <v>181</v>
      </c>
      <c r="C44" s="203" t="s">
        <v>593</v>
      </c>
      <c r="D44" s="207" t="s">
        <v>933</v>
      </c>
      <c r="E44" s="654"/>
      <c r="F44" s="655">
        <v>0</v>
      </c>
      <c r="G44" s="217">
        <v>1</v>
      </c>
      <c r="H44" s="1861"/>
      <c r="I44" s="1861" t="s">
        <v>886</v>
      </c>
      <c r="J44" s="560"/>
      <c r="K44" s="560"/>
      <c r="L44" s="217">
        <v>1</v>
      </c>
      <c r="M44" s="560"/>
      <c r="N44" s="560"/>
      <c r="O44" s="560"/>
      <c r="P44" s="560"/>
      <c r="Q44" s="560"/>
      <c r="R44" s="653" t="s">
        <v>887</v>
      </c>
      <c r="AX44" s="54"/>
      <c r="AY44" s="54"/>
      <c r="AZ44" s="54"/>
    </row>
    <row r="45" spans="1:52" s="113" customFormat="1" ht="14.1" customHeight="1">
      <c r="A45" s="559">
        <v>40</v>
      </c>
      <c r="B45" s="563" t="s">
        <v>181</v>
      </c>
      <c r="C45" s="203" t="s">
        <v>593</v>
      </c>
      <c r="D45" s="207" t="s">
        <v>934</v>
      </c>
      <c r="E45" s="654"/>
      <c r="F45" s="655">
        <v>0</v>
      </c>
      <c r="G45" s="217">
        <v>2</v>
      </c>
      <c r="H45" s="1861"/>
      <c r="I45" s="1861" t="s">
        <v>886</v>
      </c>
      <c r="J45" s="560"/>
      <c r="K45" s="560"/>
      <c r="L45" s="217">
        <v>2</v>
      </c>
      <c r="M45" s="560"/>
      <c r="N45" s="560"/>
      <c r="O45" s="560"/>
      <c r="P45" s="560"/>
      <c r="Q45" s="560"/>
      <c r="R45" s="653" t="s">
        <v>887</v>
      </c>
      <c r="AX45" s="54"/>
      <c r="AY45" s="54"/>
      <c r="AZ45" s="54"/>
    </row>
    <row r="46" spans="1:52" s="113" customFormat="1" ht="14.1" customHeight="1">
      <c r="A46" s="559">
        <v>41</v>
      </c>
      <c r="B46" s="563" t="s">
        <v>181</v>
      </c>
      <c r="C46" s="203" t="s">
        <v>593</v>
      </c>
      <c r="D46" s="207" t="s">
        <v>935</v>
      </c>
      <c r="E46" s="654"/>
      <c r="F46" s="655">
        <v>0</v>
      </c>
      <c r="G46" s="217">
        <v>1</v>
      </c>
      <c r="H46" s="1861"/>
      <c r="I46" s="1861" t="s">
        <v>886</v>
      </c>
      <c r="J46" s="560"/>
      <c r="K46" s="560"/>
      <c r="L46" s="217">
        <v>1</v>
      </c>
      <c r="M46" s="560"/>
      <c r="N46" s="560"/>
      <c r="O46" s="560"/>
      <c r="P46" s="560"/>
      <c r="Q46" s="560"/>
      <c r="R46" s="653" t="s">
        <v>887</v>
      </c>
      <c r="AX46" s="54"/>
      <c r="AY46" s="54"/>
      <c r="AZ46" s="54"/>
    </row>
    <row r="47" spans="1:52" s="113" customFormat="1" ht="14.1" customHeight="1">
      <c r="A47" s="559">
        <v>42</v>
      </c>
      <c r="B47" s="563" t="s">
        <v>181</v>
      </c>
      <c r="C47" s="203" t="s">
        <v>593</v>
      </c>
      <c r="D47" s="207" t="s">
        <v>936</v>
      </c>
      <c r="E47" s="654"/>
      <c r="F47" s="655">
        <v>0</v>
      </c>
      <c r="G47" s="217">
        <v>3</v>
      </c>
      <c r="H47" s="1861"/>
      <c r="I47" s="1861" t="s">
        <v>886</v>
      </c>
      <c r="J47" s="560"/>
      <c r="K47" s="560"/>
      <c r="L47" s="217">
        <v>3</v>
      </c>
      <c r="M47" s="560"/>
      <c r="N47" s="560"/>
      <c r="O47" s="560"/>
      <c r="P47" s="560"/>
      <c r="Q47" s="560"/>
      <c r="R47" s="653" t="s">
        <v>887</v>
      </c>
      <c r="AX47" s="54"/>
      <c r="AY47" s="54"/>
      <c r="AZ47" s="54"/>
    </row>
    <row r="48" spans="1:52" s="113" customFormat="1" ht="14.1" customHeight="1">
      <c r="A48" s="559">
        <v>43</v>
      </c>
      <c r="B48" s="563" t="s">
        <v>181</v>
      </c>
      <c r="C48" s="203" t="s">
        <v>642</v>
      </c>
      <c r="D48" s="207" t="s">
        <v>937</v>
      </c>
      <c r="E48" s="1154"/>
      <c r="F48" s="1163">
        <v>0</v>
      </c>
      <c r="G48" s="217">
        <v>2</v>
      </c>
      <c r="H48" s="1861"/>
      <c r="I48" s="1861" t="s">
        <v>886</v>
      </c>
      <c r="J48" s="560"/>
      <c r="K48" s="560"/>
      <c r="L48" s="217">
        <v>2</v>
      </c>
      <c r="M48" s="560"/>
      <c r="N48" s="560"/>
      <c r="O48" s="560"/>
      <c r="P48" s="560"/>
      <c r="Q48" s="560"/>
      <c r="R48" s="1161" t="s">
        <v>887</v>
      </c>
      <c r="AX48" s="54"/>
      <c r="AY48" s="54"/>
      <c r="AZ48" s="54"/>
    </row>
    <row r="49" spans="1:52" s="113" customFormat="1" ht="14.1" customHeight="1" thickBot="1">
      <c r="A49" s="559">
        <v>44</v>
      </c>
      <c r="B49" s="1171" t="s">
        <v>181</v>
      </c>
      <c r="C49" s="1155" t="s">
        <v>642</v>
      </c>
      <c r="D49" s="1156" t="s">
        <v>938</v>
      </c>
      <c r="E49" s="1157" t="s">
        <v>939</v>
      </c>
      <c r="F49" s="1164">
        <v>0</v>
      </c>
      <c r="G49" s="1159">
        <v>3</v>
      </c>
      <c r="H49" s="1158"/>
      <c r="I49" s="1158" t="s">
        <v>886</v>
      </c>
      <c r="J49" s="1172"/>
      <c r="K49" s="1172"/>
      <c r="L49" s="1159">
        <v>3</v>
      </c>
      <c r="M49" s="1172"/>
      <c r="N49" s="1172"/>
      <c r="O49" s="1172"/>
      <c r="P49" s="1172"/>
      <c r="Q49" s="1172"/>
      <c r="R49" s="1162"/>
      <c r="AX49" s="54"/>
      <c r="AY49" s="54"/>
      <c r="AZ49" s="54"/>
    </row>
    <row r="50" spans="1:52" s="113" customFormat="1" ht="21.75" customHeight="1" thickBot="1">
      <c r="A50" s="2351" t="s">
        <v>10</v>
      </c>
      <c r="B50" s="2877"/>
      <c r="C50" s="2877"/>
      <c r="D50" s="2877"/>
      <c r="E50" s="2878"/>
      <c r="F50" s="2879">
        <f>SUM(F6:F49)</f>
        <v>497</v>
      </c>
      <c r="G50" s="2880">
        <f>SUM(G6:G49)</f>
        <v>106.2</v>
      </c>
      <c r="H50" s="2881"/>
      <c r="I50" s="2882"/>
      <c r="J50" s="2877"/>
      <c r="K50" s="2878"/>
      <c r="L50" s="2883">
        <f>SUM(L6:L49)</f>
        <v>106.2</v>
      </c>
      <c r="M50" s="2352"/>
      <c r="N50" s="2877"/>
      <c r="O50" s="2877"/>
      <c r="P50" s="2877"/>
      <c r="Q50" s="2878"/>
      <c r="R50" s="1178"/>
      <c r="AX50" s="54"/>
      <c r="AY50" s="54"/>
      <c r="AZ50" s="54"/>
    </row>
    <row r="51" spans="1:52" s="113" customFormat="1" ht="14.1" customHeight="1">
      <c r="A51" s="1173">
        <v>1</v>
      </c>
      <c r="B51" s="1174" t="s">
        <v>181</v>
      </c>
      <c r="C51" s="1165" t="s">
        <v>339</v>
      </c>
      <c r="D51" s="1166" t="s">
        <v>940</v>
      </c>
      <c r="E51" s="1167"/>
      <c r="F51" s="1169">
        <v>0</v>
      </c>
      <c r="G51" s="1168">
        <v>1</v>
      </c>
      <c r="H51" s="1169"/>
      <c r="I51" s="1169" t="s">
        <v>941</v>
      </c>
      <c r="J51" s="1175"/>
      <c r="K51" s="1168">
        <v>1</v>
      </c>
      <c r="L51" s="1176"/>
      <c r="M51" s="1175"/>
      <c r="N51" s="1175"/>
      <c r="O51" s="1175"/>
      <c r="P51" s="1175"/>
      <c r="Q51" s="1175"/>
      <c r="R51" s="1177" t="s">
        <v>887</v>
      </c>
      <c r="AX51" s="54"/>
      <c r="AY51" s="54"/>
      <c r="AZ51" s="54"/>
    </row>
    <row r="52" spans="1:52" s="113" customFormat="1" ht="14.1" customHeight="1">
      <c r="A52" s="559">
        <v>2</v>
      </c>
      <c r="B52" s="563" t="s">
        <v>181</v>
      </c>
      <c r="C52" s="203" t="s">
        <v>476</v>
      </c>
      <c r="D52" s="207" t="s">
        <v>942</v>
      </c>
      <c r="E52" s="1154" t="s">
        <v>943</v>
      </c>
      <c r="F52" s="1163">
        <v>14</v>
      </c>
      <c r="G52" s="217">
        <v>1</v>
      </c>
      <c r="H52" s="1163"/>
      <c r="I52" s="1163" t="s">
        <v>941</v>
      </c>
      <c r="J52" s="560"/>
      <c r="K52" s="217">
        <v>1</v>
      </c>
      <c r="L52" s="561"/>
      <c r="M52" s="560"/>
      <c r="N52" s="560"/>
      <c r="O52" s="560"/>
      <c r="P52" s="560"/>
      <c r="Q52" s="560"/>
      <c r="R52" s="1161"/>
      <c r="AX52" s="54"/>
      <c r="AY52" s="54"/>
      <c r="AZ52" s="54"/>
    </row>
    <row r="53" spans="1:52" s="113" customFormat="1" ht="14.1" customHeight="1">
      <c r="A53" s="559">
        <v>3</v>
      </c>
      <c r="B53" s="563" t="s">
        <v>181</v>
      </c>
      <c r="C53" s="203" t="s">
        <v>553</v>
      </c>
      <c r="D53" s="207" t="s">
        <v>944</v>
      </c>
      <c r="E53" s="654"/>
      <c r="F53" s="655">
        <v>0</v>
      </c>
      <c r="G53" s="217">
        <v>1</v>
      </c>
      <c r="H53" s="655"/>
      <c r="I53" s="655" t="s">
        <v>941</v>
      </c>
      <c r="J53" s="560"/>
      <c r="K53" s="217">
        <v>1</v>
      </c>
      <c r="L53" s="561"/>
      <c r="M53" s="560"/>
      <c r="N53" s="560"/>
      <c r="O53" s="560"/>
      <c r="P53" s="560"/>
      <c r="Q53" s="560"/>
      <c r="R53" s="653" t="s">
        <v>887</v>
      </c>
      <c r="AX53" s="54"/>
      <c r="AY53" s="54"/>
      <c r="AZ53" s="54"/>
    </row>
    <row r="54" spans="1:52" s="113" customFormat="1" ht="14.1" customHeight="1">
      <c r="A54" s="559">
        <v>4</v>
      </c>
      <c r="B54" s="563" t="s">
        <v>181</v>
      </c>
      <c r="C54" s="203" t="s">
        <v>586</v>
      </c>
      <c r="D54" s="207" t="s">
        <v>945</v>
      </c>
      <c r="E54" s="1154" t="s">
        <v>946</v>
      </c>
      <c r="F54" s="1163">
        <v>6</v>
      </c>
      <c r="G54" s="217">
        <v>3</v>
      </c>
      <c r="H54" s="1163"/>
      <c r="I54" s="1163" t="s">
        <v>941</v>
      </c>
      <c r="J54" s="560"/>
      <c r="K54" s="217">
        <v>3</v>
      </c>
      <c r="L54" s="561"/>
      <c r="M54" s="560"/>
      <c r="N54" s="560"/>
      <c r="O54" s="560"/>
      <c r="P54" s="560"/>
      <c r="Q54" s="560"/>
      <c r="R54" s="1161"/>
      <c r="AX54" s="54"/>
      <c r="AY54" s="54"/>
      <c r="AZ54" s="54"/>
    </row>
    <row r="55" spans="1:52" s="113" customFormat="1" ht="14.1" customHeight="1">
      <c r="A55" s="559">
        <v>5</v>
      </c>
      <c r="B55" s="563" t="s">
        <v>181</v>
      </c>
      <c r="C55" s="203" t="s">
        <v>593</v>
      </c>
      <c r="D55" s="207" t="s">
        <v>947</v>
      </c>
      <c r="E55" s="1154"/>
      <c r="F55" s="1163">
        <v>0</v>
      </c>
      <c r="G55" s="217">
        <v>4</v>
      </c>
      <c r="H55" s="1163"/>
      <c r="I55" s="1163" t="s">
        <v>941</v>
      </c>
      <c r="J55" s="560"/>
      <c r="K55" s="217">
        <v>4</v>
      </c>
      <c r="L55" s="561"/>
      <c r="M55" s="560"/>
      <c r="N55" s="560"/>
      <c r="O55" s="560"/>
      <c r="P55" s="560"/>
      <c r="Q55" s="560"/>
      <c r="R55" s="1161" t="s">
        <v>887</v>
      </c>
      <c r="AX55" s="54"/>
      <c r="AY55" s="54"/>
      <c r="AZ55" s="54"/>
    </row>
    <row r="56" spans="1:52" s="113" customFormat="1" ht="14.1" customHeight="1">
      <c r="A56" s="559">
        <v>6</v>
      </c>
      <c r="B56" s="563" t="s">
        <v>181</v>
      </c>
      <c r="C56" s="203" t="s">
        <v>593</v>
      </c>
      <c r="D56" s="207" t="s">
        <v>948</v>
      </c>
      <c r="E56" s="654"/>
      <c r="F56" s="655">
        <v>0</v>
      </c>
      <c r="G56" s="217">
        <v>10</v>
      </c>
      <c r="H56" s="655"/>
      <c r="I56" s="655" t="s">
        <v>941</v>
      </c>
      <c r="J56" s="560"/>
      <c r="K56" s="217">
        <v>10</v>
      </c>
      <c r="L56" s="561"/>
      <c r="M56" s="560"/>
      <c r="N56" s="560"/>
      <c r="O56" s="560"/>
      <c r="P56" s="560"/>
      <c r="Q56" s="560"/>
      <c r="R56" s="653" t="s">
        <v>887</v>
      </c>
      <c r="AX56" s="54"/>
      <c r="AY56" s="54"/>
      <c r="AZ56" s="54"/>
    </row>
    <row r="57" spans="1:52" s="113" customFormat="1" ht="14.1" customHeight="1">
      <c r="A57" s="559">
        <v>7</v>
      </c>
      <c r="B57" s="563" t="s">
        <v>181</v>
      </c>
      <c r="C57" s="203" t="s">
        <v>593</v>
      </c>
      <c r="D57" s="207" t="s">
        <v>949</v>
      </c>
      <c r="E57" s="1154"/>
      <c r="F57" s="1163">
        <v>0</v>
      </c>
      <c r="G57" s="217">
        <v>3</v>
      </c>
      <c r="H57" s="1163"/>
      <c r="I57" s="1163" t="s">
        <v>941</v>
      </c>
      <c r="J57" s="560"/>
      <c r="K57" s="217">
        <v>3</v>
      </c>
      <c r="L57" s="561"/>
      <c r="M57" s="560"/>
      <c r="N57" s="560"/>
      <c r="O57" s="560"/>
      <c r="P57" s="560"/>
      <c r="Q57" s="560"/>
      <c r="R57" s="653" t="s">
        <v>887</v>
      </c>
      <c r="AX57" s="54"/>
      <c r="AY57" s="54"/>
      <c r="AZ57" s="54"/>
    </row>
    <row r="58" spans="1:52" s="113" customFormat="1" ht="26.25" customHeight="1" thickBot="1">
      <c r="A58" s="1170">
        <v>8</v>
      </c>
      <c r="B58" s="1171" t="s">
        <v>181</v>
      </c>
      <c r="C58" s="1155" t="s">
        <v>642</v>
      </c>
      <c r="D58" s="1156" t="s">
        <v>950</v>
      </c>
      <c r="E58" s="1157"/>
      <c r="F58" s="1164">
        <v>0</v>
      </c>
      <c r="G58" s="1159">
        <v>2</v>
      </c>
      <c r="H58" s="1164"/>
      <c r="I58" s="1164" t="s">
        <v>941</v>
      </c>
      <c r="J58" s="1172"/>
      <c r="K58" s="1159">
        <v>2</v>
      </c>
      <c r="L58" s="1180"/>
      <c r="M58" s="1172"/>
      <c r="N58" s="1172"/>
      <c r="O58" s="1172"/>
      <c r="P58" s="1172"/>
      <c r="Q58" s="1172"/>
      <c r="R58" s="1181" t="s">
        <v>887</v>
      </c>
      <c r="AX58" s="54"/>
      <c r="AY58" s="54"/>
      <c r="AZ58" s="54"/>
    </row>
    <row r="59" spans="1:52" s="113" customFormat="1" ht="21.75" customHeight="1" thickBot="1">
      <c r="A59" s="2351" t="s">
        <v>10</v>
      </c>
      <c r="B59" s="2353"/>
      <c r="C59" s="2353"/>
      <c r="D59" s="2353"/>
      <c r="E59" s="2354"/>
      <c r="F59" s="2884">
        <f>SUM(F51:F58)</f>
        <v>20</v>
      </c>
      <c r="G59" s="2880">
        <f>SUM(G51:G58)</f>
        <v>25</v>
      </c>
      <c r="H59" s="2885"/>
      <c r="I59" s="2886"/>
      <c r="J59" s="2886"/>
      <c r="K59" s="2887">
        <f>SUM(K51:K58)</f>
        <v>25</v>
      </c>
      <c r="L59" s="2355"/>
      <c r="M59" s="2355"/>
      <c r="N59" s="2355"/>
      <c r="O59" s="2355"/>
      <c r="P59" s="2355"/>
      <c r="Q59" s="2355"/>
      <c r="R59" s="1178"/>
      <c r="AX59" s="54"/>
      <c r="AY59" s="54"/>
      <c r="AZ59" s="54"/>
    </row>
    <row r="60" spans="1:52" ht="19.899999999999999" customHeight="1">
      <c r="A60" s="243"/>
      <c r="B60" s="244"/>
      <c r="C60" s="245"/>
      <c r="D60" s="246"/>
      <c r="E60" s="247"/>
      <c r="F60" s="248"/>
      <c r="G60" s="248"/>
      <c r="H60" s="249"/>
      <c r="I60" s="250"/>
      <c r="J60" s="251"/>
      <c r="K60" s="252"/>
      <c r="L60" s="253"/>
      <c r="M60" s="254"/>
      <c r="N60" s="254"/>
      <c r="O60" s="254"/>
      <c r="P60" s="254"/>
      <c r="Q60" s="254"/>
      <c r="R60" s="254"/>
    </row>
    <row r="61" spans="1:52" ht="19.899999999999999" customHeight="1">
      <c r="A61" s="255"/>
      <c r="B61" s="256"/>
      <c r="C61" s="257"/>
      <c r="D61" s="258"/>
      <c r="E61" s="259"/>
      <c r="F61" s="260"/>
      <c r="G61" s="261"/>
      <c r="H61" s="262"/>
      <c r="I61" s="263"/>
      <c r="J61" s="260"/>
      <c r="K61" s="264"/>
      <c r="L61" s="261"/>
      <c r="M61" s="265"/>
      <c r="N61" s="265"/>
      <c r="O61" s="265"/>
      <c r="P61" s="265"/>
      <c r="Q61" s="265"/>
      <c r="R61" s="265"/>
    </row>
    <row r="62" spans="1:52" ht="19.899999999999999" hidden="1" customHeight="1">
      <c r="A62" s="198"/>
      <c r="B62" s="199"/>
      <c r="C62" s="125"/>
      <c r="D62" s="240"/>
      <c r="E62" s="126"/>
      <c r="F62" s="127"/>
      <c r="G62" s="128"/>
      <c r="H62" s="230"/>
      <c r="I62" s="231"/>
      <c r="J62" s="127"/>
      <c r="K62" s="241"/>
      <c r="L62" s="242"/>
      <c r="M62" s="232"/>
      <c r="N62" s="233"/>
      <c r="O62" s="233"/>
      <c r="P62" s="233"/>
      <c r="Q62" s="233"/>
      <c r="R62" s="234"/>
    </row>
    <row r="63" spans="1:52" ht="19.899999999999999" hidden="1" customHeight="1">
      <c r="A63" s="114"/>
      <c r="B63" s="115"/>
      <c r="C63" s="131"/>
      <c r="D63" s="133"/>
      <c r="E63" s="133"/>
      <c r="F63" s="116"/>
      <c r="G63" s="117"/>
      <c r="H63" s="52"/>
      <c r="I63" s="118"/>
      <c r="J63" s="116"/>
      <c r="K63" s="129"/>
      <c r="L63" s="130"/>
      <c r="M63" s="122"/>
      <c r="N63" s="123"/>
      <c r="O63" s="123"/>
      <c r="P63" s="123"/>
      <c r="Q63" s="123"/>
      <c r="R63" s="124"/>
    </row>
    <row r="64" spans="1:52" ht="19.899999999999999" hidden="1" customHeight="1">
      <c r="A64" s="114"/>
      <c r="B64" s="115"/>
      <c r="C64" s="131"/>
      <c r="D64" s="133"/>
      <c r="E64" s="133"/>
      <c r="F64" s="116"/>
      <c r="G64" s="117"/>
      <c r="H64" s="52"/>
      <c r="I64" s="118"/>
      <c r="J64" s="116"/>
      <c r="K64" s="129"/>
      <c r="L64" s="130"/>
      <c r="M64" s="122"/>
      <c r="N64" s="123"/>
      <c r="O64" s="123"/>
      <c r="P64" s="123"/>
      <c r="Q64" s="123"/>
      <c r="R64" s="124"/>
    </row>
    <row r="65" spans="1:18" ht="19.899999999999999" hidden="1" customHeight="1">
      <c r="A65" s="114"/>
      <c r="B65" s="115"/>
      <c r="C65" s="131"/>
      <c r="D65" s="132"/>
      <c r="E65" s="133"/>
      <c r="F65" s="116"/>
      <c r="G65" s="117"/>
      <c r="H65" s="52"/>
      <c r="I65" s="118"/>
      <c r="J65" s="116"/>
      <c r="K65" s="129"/>
      <c r="L65" s="130"/>
      <c r="M65" s="122"/>
      <c r="N65" s="123"/>
      <c r="O65" s="123"/>
      <c r="P65" s="123"/>
      <c r="Q65" s="123"/>
      <c r="R65" s="124"/>
    </row>
    <row r="66" spans="1:18" ht="19.899999999999999" hidden="1" customHeight="1">
      <c r="A66" s="114"/>
      <c r="B66" s="115"/>
      <c r="C66" s="131"/>
      <c r="D66" s="132"/>
      <c r="E66" s="132"/>
      <c r="F66" s="116"/>
      <c r="G66" s="117"/>
      <c r="H66" s="52"/>
      <c r="I66" s="118"/>
      <c r="J66" s="116"/>
      <c r="K66" s="129"/>
      <c r="L66" s="130"/>
      <c r="M66" s="122"/>
      <c r="N66" s="123"/>
      <c r="O66" s="123"/>
      <c r="P66" s="123"/>
      <c r="Q66" s="123"/>
      <c r="R66" s="124"/>
    </row>
    <row r="67" spans="1:18" ht="19.899999999999999" hidden="1" customHeight="1">
      <c r="A67" s="114"/>
      <c r="B67" s="115"/>
      <c r="C67" s="131"/>
      <c r="D67" s="134"/>
      <c r="E67" s="133"/>
      <c r="F67" s="116"/>
      <c r="G67" s="117"/>
      <c r="H67" s="52"/>
      <c r="I67" s="118"/>
      <c r="J67" s="116"/>
      <c r="K67" s="129"/>
      <c r="L67" s="130"/>
      <c r="M67" s="122"/>
      <c r="N67" s="123"/>
      <c r="O67" s="123"/>
      <c r="P67" s="123"/>
      <c r="Q67" s="123"/>
      <c r="R67" s="124"/>
    </row>
    <row r="68" spans="1:18" ht="19.899999999999999" hidden="1" customHeight="1">
      <c r="A68" s="114"/>
      <c r="B68" s="115"/>
      <c r="C68" s="131"/>
      <c r="D68" s="134"/>
      <c r="E68" s="135"/>
      <c r="F68" s="116"/>
      <c r="G68" s="117"/>
      <c r="H68" s="52"/>
      <c r="I68" s="118"/>
      <c r="J68" s="116"/>
      <c r="K68" s="129"/>
      <c r="L68" s="130"/>
      <c r="M68" s="122"/>
      <c r="N68" s="123"/>
      <c r="O68" s="123"/>
      <c r="P68" s="123"/>
      <c r="Q68" s="123"/>
      <c r="R68" s="124"/>
    </row>
    <row r="69" spans="1:18" ht="19.899999999999999" hidden="1" customHeight="1">
      <c r="A69" s="114"/>
      <c r="B69" s="115"/>
      <c r="C69" s="131"/>
      <c r="D69" s="133"/>
      <c r="E69" s="133"/>
      <c r="F69" s="116"/>
      <c r="G69" s="117"/>
      <c r="H69" s="52"/>
      <c r="I69" s="118"/>
      <c r="J69" s="116"/>
      <c r="K69" s="129"/>
      <c r="L69" s="130"/>
      <c r="M69" s="122"/>
      <c r="N69" s="123"/>
      <c r="O69" s="123"/>
      <c r="P69" s="123"/>
      <c r="Q69" s="123"/>
      <c r="R69" s="124"/>
    </row>
    <row r="70" spans="1:18" ht="19.899999999999999" hidden="1" customHeight="1">
      <c r="A70" s="114"/>
      <c r="B70" s="115"/>
      <c r="C70" s="131"/>
      <c r="D70" s="132"/>
      <c r="E70" s="133"/>
      <c r="F70" s="116"/>
      <c r="G70" s="117"/>
      <c r="H70" s="52"/>
      <c r="I70" s="118"/>
      <c r="J70" s="116"/>
      <c r="K70" s="129"/>
      <c r="L70" s="130"/>
      <c r="M70" s="122"/>
      <c r="N70" s="123"/>
      <c r="O70" s="123"/>
      <c r="P70" s="123"/>
      <c r="Q70" s="123"/>
      <c r="R70" s="124"/>
    </row>
    <row r="71" spans="1:18" ht="19.899999999999999" hidden="1" customHeight="1">
      <c r="A71" s="114"/>
      <c r="B71" s="115"/>
      <c r="C71" s="131"/>
      <c r="D71" s="132"/>
      <c r="E71" s="133"/>
      <c r="F71" s="116"/>
      <c r="G71" s="117"/>
      <c r="H71" s="52"/>
      <c r="I71" s="118"/>
      <c r="J71" s="116"/>
      <c r="K71" s="129"/>
      <c r="L71" s="130"/>
      <c r="M71" s="122"/>
      <c r="N71" s="123"/>
      <c r="O71" s="123"/>
      <c r="P71" s="123"/>
      <c r="Q71" s="123"/>
      <c r="R71" s="124"/>
    </row>
    <row r="72" spans="1:18" ht="19.899999999999999" hidden="1" customHeight="1">
      <c r="A72" s="114"/>
      <c r="B72" s="115"/>
      <c r="C72" s="131"/>
      <c r="D72" s="132"/>
      <c r="E72" s="133"/>
      <c r="F72" s="116"/>
      <c r="G72" s="117"/>
      <c r="H72" s="52"/>
      <c r="I72" s="118"/>
      <c r="J72" s="116"/>
      <c r="K72" s="129"/>
      <c r="L72" s="130"/>
      <c r="M72" s="122"/>
      <c r="N72" s="123"/>
      <c r="O72" s="123"/>
      <c r="P72" s="123"/>
      <c r="Q72" s="123"/>
      <c r="R72" s="124"/>
    </row>
    <row r="73" spans="1:18" ht="19.899999999999999" hidden="1" customHeight="1">
      <c r="A73" s="114"/>
      <c r="B73" s="115"/>
      <c r="C73" s="131"/>
      <c r="D73" s="132"/>
      <c r="E73" s="133"/>
      <c r="F73" s="116"/>
      <c r="G73" s="117"/>
      <c r="H73" s="52"/>
      <c r="I73" s="118"/>
      <c r="J73" s="116"/>
      <c r="K73" s="129"/>
      <c r="L73" s="130"/>
      <c r="M73" s="122"/>
      <c r="N73" s="123"/>
      <c r="O73" s="123"/>
      <c r="P73" s="123"/>
      <c r="Q73" s="123"/>
      <c r="R73" s="124"/>
    </row>
    <row r="74" spans="1:18" ht="19.899999999999999" hidden="1" customHeight="1">
      <c r="A74" s="114"/>
      <c r="B74" s="115"/>
      <c r="C74" s="131"/>
      <c r="D74" s="132"/>
      <c r="E74" s="133"/>
      <c r="F74" s="116"/>
      <c r="G74" s="117"/>
      <c r="H74" s="52"/>
      <c r="I74" s="118"/>
      <c r="J74" s="116"/>
      <c r="K74" s="129"/>
      <c r="L74" s="130"/>
      <c r="M74" s="122"/>
      <c r="N74" s="123"/>
      <c r="O74" s="123"/>
      <c r="P74" s="123"/>
      <c r="Q74" s="123"/>
      <c r="R74" s="124"/>
    </row>
    <row r="75" spans="1:18" ht="19.899999999999999" hidden="1" customHeight="1">
      <c r="A75" s="114"/>
      <c r="B75" s="115"/>
      <c r="C75" s="131"/>
      <c r="D75" s="133"/>
      <c r="E75" s="133"/>
      <c r="F75" s="116"/>
      <c r="G75" s="117"/>
      <c r="H75" s="52"/>
      <c r="I75" s="118"/>
      <c r="J75" s="116"/>
      <c r="K75" s="129"/>
      <c r="L75" s="130"/>
      <c r="M75" s="122"/>
      <c r="N75" s="123"/>
      <c r="O75" s="123"/>
      <c r="P75" s="123"/>
      <c r="Q75" s="123"/>
      <c r="R75" s="124"/>
    </row>
    <row r="76" spans="1:18" ht="19.899999999999999" hidden="1" customHeight="1">
      <c r="A76" s="114"/>
      <c r="B76" s="115"/>
      <c r="C76" s="131"/>
      <c r="D76" s="133"/>
      <c r="E76" s="132"/>
      <c r="F76" s="116"/>
      <c r="G76" s="117"/>
      <c r="H76" s="52"/>
      <c r="I76" s="118"/>
      <c r="J76" s="116"/>
      <c r="K76" s="129"/>
      <c r="L76" s="130"/>
      <c r="M76" s="122"/>
      <c r="N76" s="123"/>
      <c r="O76" s="123"/>
      <c r="P76" s="123"/>
      <c r="Q76" s="123"/>
      <c r="R76" s="124"/>
    </row>
    <row r="77" spans="1:18" ht="19.899999999999999" hidden="1" customHeight="1">
      <c r="A77" s="114"/>
      <c r="B77" s="115"/>
      <c r="C77" s="131"/>
      <c r="D77" s="133"/>
      <c r="E77" s="133"/>
      <c r="F77" s="116"/>
      <c r="G77" s="117"/>
      <c r="H77" s="52"/>
      <c r="I77" s="118"/>
      <c r="J77" s="116"/>
      <c r="K77" s="129"/>
      <c r="L77" s="130"/>
      <c r="M77" s="122"/>
      <c r="N77" s="123"/>
      <c r="O77" s="123"/>
      <c r="P77" s="123"/>
      <c r="Q77" s="123"/>
      <c r="R77" s="124"/>
    </row>
    <row r="78" spans="1:18" ht="19.899999999999999" hidden="1" customHeight="1">
      <c r="A78" s="114"/>
      <c r="B78" s="115"/>
      <c r="C78" s="131"/>
      <c r="D78" s="134"/>
      <c r="E78" s="133"/>
      <c r="F78" s="116"/>
      <c r="G78" s="117"/>
      <c r="H78" s="52"/>
      <c r="I78" s="118"/>
      <c r="J78" s="116"/>
      <c r="K78" s="129"/>
      <c r="L78" s="130"/>
      <c r="M78" s="122"/>
      <c r="N78" s="123"/>
      <c r="O78" s="123"/>
      <c r="P78" s="123"/>
      <c r="Q78" s="123"/>
      <c r="R78" s="124"/>
    </row>
    <row r="79" spans="1:18" ht="19.899999999999999" hidden="1" customHeight="1">
      <c r="A79" s="114"/>
      <c r="B79" s="115"/>
      <c r="C79" s="131"/>
      <c r="D79" s="134"/>
      <c r="E79" s="133"/>
      <c r="F79" s="116"/>
      <c r="G79" s="117"/>
      <c r="H79" s="52"/>
      <c r="I79" s="118"/>
      <c r="J79" s="116"/>
      <c r="K79" s="129"/>
      <c r="L79" s="130"/>
      <c r="M79" s="122"/>
      <c r="N79" s="123"/>
      <c r="O79" s="123"/>
      <c r="P79" s="123"/>
      <c r="Q79" s="123"/>
      <c r="R79" s="124"/>
    </row>
    <row r="80" spans="1:18" ht="19.899999999999999" hidden="1" customHeight="1">
      <c r="A80" s="114"/>
      <c r="B80" s="115"/>
      <c r="C80" s="131"/>
      <c r="D80" s="133"/>
      <c r="E80" s="133"/>
      <c r="F80" s="116"/>
      <c r="G80" s="117"/>
      <c r="H80" s="52"/>
      <c r="I80" s="118"/>
      <c r="J80" s="116"/>
      <c r="K80" s="129"/>
      <c r="L80" s="130"/>
      <c r="M80" s="122"/>
      <c r="N80" s="123"/>
      <c r="O80" s="123"/>
      <c r="P80" s="123"/>
      <c r="Q80" s="123"/>
      <c r="R80" s="124"/>
    </row>
    <row r="81" spans="1:18" ht="19.899999999999999" hidden="1" customHeight="1">
      <c r="A81" s="114"/>
      <c r="B81" s="115"/>
      <c r="C81" s="131"/>
      <c r="D81" s="133"/>
      <c r="E81" s="133"/>
      <c r="F81" s="116"/>
      <c r="G81" s="117"/>
      <c r="H81" s="52"/>
      <c r="I81" s="118"/>
      <c r="J81" s="116"/>
      <c r="K81" s="129"/>
      <c r="L81" s="130"/>
      <c r="M81" s="122"/>
      <c r="N81" s="123"/>
      <c r="O81" s="123"/>
      <c r="P81" s="123"/>
      <c r="Q81" s="123"/>
      <c r="R81" s="124"/>
    </row>
    <row r="82" spans="1:18" ht="19.899999999999999" hidden="1" customHeight="1">
      <c r="A82" s="114"/>
      <c r="B82" s="115"/>
      <c r="C82" s="131"/>
      <c r="D82" s="133"/>
      <c r="E82" s="133"/>
      <c r="F82" s="116"/>
      <c r="G82" s="117"/>
      <c r="H82" s="52"/>
      <c r="I82" s="118"/>
      <c r="J82" s="116"/>
      <c r="K82" s="129"/>
      <c r="L82" s="130"/>
      <c r="M82" s="122"/>
      <c r="N82" s="123"/>
      <c r="O82" s="123"/>
      <c r="P82" s="123"/>
      <c r="Q82" s="123"/>
      <c r="R82" s="124"/>
    </row>
    <row r="83" spans="1:18" ht="19.899999999999999" hidden="1" customHeight="1">
      <c r="A83" s="114"/>
      <c r="B83" s="115"/>
      <c r="C83" s="131"/>
      <c r="D83" s="133"/>
      <c r="E83" s="132"/>
      <c r="F83" s="116"/>
      <c r="G83" s="117"/>
      <c r="H83" s="52"/>
      <c r="I83" s="118"/>
      <c r="J83" s="116"/>
      <c r="K83" s="129"/>
      <c r="L83" s="130"/>
      <c r="M83" s="122"/>
      <c r="N83" s="123"/>
      <c r="O83" s="123"/>
      <c r="P83" s="123"/>
      <c r="Q83" s="123"/>
      <c r="R83" s="124"/>
    </row>
    <row r="84" spans="1:18" ht="19.899999999999999" hidden="1" customHeight="1">
      <c r="A84" s="114"/>
      <c r="B84" s="115"/>
      <c r="C84" s="131"/>
      <c r="D84" s="133"/>
      <c r="E84" s="133"/>
      <c r="F84" s="116"/>
      <c r="G84" s="117"/>
      <c r="H84" s="52"/>
      <c r="I84" s="118"/>
      <c r="J84" s="116"/>
      <c r="K84" s="129"/>
      <c r="L84" s="130"/>
      <c r="M84" s="122"/>
      <c r="N84" s="123"/>
      <c r="O84" s="123"/>
      <c r="P84" s="123"/>
      <c r="Q84" s="123"/>
      <c r="R84" s="124"/>
    </row>
    <row r="85" spans="1:18" ht="19.899999999999999" hidden="1" customHeight="1">
      <c r="A85" s="114"/>
      <c r="B85" s="115"/>
      <c r="C85" s="131"/>
      <c r="D85" s="133"/>
      <c r="E85" s="133"/>
      <c r="F85" s="116"/>
      <c r="G85" s="117"/>
      <c r="H85" s="52"/>
      <c r="I85" s="118"/>
      <c r="J85" s="116"/>
      <c r="K85" s="129"/>
      <c r="L85" s="130"/>
      <c r="M85" s="122"/>
      <c r="N85" s="123"/>
      <c r="O85" s="123"/>
      <c r="P85" s="123"/>
      <c r="Q85" s="123"/>
      <c r="R85" s="124"/>
    </row>
    <row r="86" spans="1:18" ht="19.899999999999999" hidden="1" customHeight="1">
      <c r="A86" s="114"/>
      <c r="B86" s="115"/>
      <c r="C86" s="131"/>
      <c r="D86" s="134"/>
      <c r="E86" s="134"/>
      <c r="F86" s="116"/>
      <c r="G86" s="117"/>
      <c r="H86" s="52"/>
      <c r="I86" s="118"/>
      <c r="J86" s="116"/>
      <c r="K86" s="129"/>
      <c r="L86" s="130"/>
      <c r="M86" s="122"/>
      <c r="N86" s="123"/>
      <c r="O86" s="123"/>
      <c r="P86" s="123"/>
      <c r="Q86" s="123"/>
      <c r="R86" s="124"/>
    </row>
    <row r="87" spans="1:18" ht="19.899999999999999" hidden="1" customHeight="1">
      <c r="A87" s="114"/>
      <c r="B87" s="115"/>
      <c r="C87" s="131"/>
      <c r="D87" s="134"/>
      <c r="E87" s="132"/>
      <c r="F87" s="116"/>
      <c r="G87" s="117"/>
      <c r="H87" s="52"/>
      <c r="I87" s="118"/>
      <c r="J87" s="116"/>
      <c r="K87" s="129"/>
      <c r="L87" s="130"/>
      <c r="M87" s="122"/>
      <c r="N87" s="123"/>
      <c r="O87" s="123"/>
      <c r="P87" s="123"/>
      <c r="Q87" s="123"/>
      <c r="R87" s="124"/>
    </row>
    <row r="88" spans="1:18" ht="19.899999999999999" hidden="1" customHeight="1">
      <c r="A88" s="114"/>
      <c r="B88" s="115"/>
      <c r="C88" s="131"/>
      <c r="D88" s="134"/>
      <c r="E88" s="132"/>
      <c r="F88" s="116"/>
      <c r="G88" s="117"/>
      <c r="H88" s="52"/>
      <c r="I88" s="118"/>
      <c r="J88" s="116"/>
      <c r="K88" s="129"/>
      <c r="L88" s="130"/>
      <c r="M88" s="122"/>
      <c r="N88" s="123"/>
      <c r="O88" s="123"/>
      <c r="P88" s="123"/>
      <c r="Q88" s="123"/>
      <c r="R88" s="124"/>
    </row>
    <row r="89" spans="1:18" ht="19.899999999999999" hidden="1" customHeight="1">
      <c r="A89" s="114"/>
      <c r="B89" s="115"/>
      <c r="C89" s="131"/>
      <c r="D89" s="132"/>
      <c r="E89" s="132"/>
      <c r="F89" s="116"/>
      <c r="G89" s="117"/>
      <c r="H89" s="52"/>
      <c r="I89" s="118"/>
      <c r="J89" s="116"/>
      <c r="K89" s="129"/>
      <c r="L89" s="130"/>
      <c r="M89" s="122"/>
      <c r="N89" s="123"/>
      <c r="O89" s="123"/>
      <c r="P89" s="123"/>
      <c r="Q89" s="123"/>
      <c r="R89" s="124"/>
    </row>
    <row r="90" spans="1:18" ht="19.899999999999999" hidden="1" customHeight="1">
      <c r="A90" s="114"/>
      <c r="B90" s="115"/>
      <c r="C90" s="131"/>
      <c r="D90" s="132"/>
      <c r="E90" s="132"/>
      <c r="F90" s="116"/>
      <c r="G90" s="117"/>
      <c r="H90" s="52"/>
      <c r="I90" s="118"/>
      <c r="J90" s="116"/>
      <c r="K90" s="129"/>
      <c r="L90" s="130"/>
      <c r="M90" s="122"/>
      <c r="N90" s="123"/>
      <c r="O90" s="123"/>
      <c r="P90" s="123"/>
      <c r="Q90" s="123"/>
      <c r="R90" s="124"/>
    </row>
    <row r="91" spans="1:18" ht="19.899999999999999" hidden="1" customHeight="1">
      <c r="A91" s="114"/>
      <c r="B91" s="115"/>
      <c r="C91" s="131"/>
      <c r="D91" s="132"/>
      <c r="E91" s="132"/>
      <c r="F91" s="116"/>
      <c r="G91" s="117"/>
      <c r="H91" s="52"/>
      <c r="I91" s="118"/>
      <c r="J91" s="116"/>
      <c r="K91" s="129"/>
      <c r="L91" s="130"/>
      <c r="M91" s="122"/>
      <c r="N91" s="123"/>
      <c r="O91" s="123"/>
      <c r="P91" s="123"/>
      <c r="Q91" s="123"/>
      <c r="R91" s="124"/>
    </row>
    <row r="92" spans="1:18" ht="19.899999999999999" hidden="1" customHeight="1">
      <c r="A92" s="114"/>
      <c r="B92" s="115"/>
      <c r="C92" s="131"/>
      <c r="D92" s="132"/>
      <c r="E92" s="132"/>
      <c r="F92" s="116"/>
      <c r="G92" s="117"/>
      <c r="H92" s="52"/>
      <c r="I92" s="118"/>
      <c r="J92" s="116"/>
      <c r="K92" s="129"/>
      <c r="L92" s="130"/>
      <c r="M92" s="122"/>
      <c r="N92" s="123"/>
      <c r="O92" s="123"/>
      <c r="P92" s="123"/>
      <c r="Q92" s="123"/>
      <c r="R92" s="124"/>
    </row>
    <row r="93" spans="1:18" ht="19.899999999999999" hidden="1" customHeight="1">
      <c r="A93" s="114"/>
      <c r="B93" s="115"/>
      <c r="C93" s="131"/>
      <c r="D93" s="132"/>
      <c r="E93" s="132"/>
      <c r="F93" s="116"/>
      <c r="G93" s="117"/>
      <c r="H93" s="52"/>
      <c r="I93" s="118"/>
      <c r="J93" s="116"/>
      <c r="K93" s="129"/>
      <c r="L93" s="130"/>
      <c r="M93" s="122"/>
      <c r="N93" s="123"/>
      <c r="O93" s="123"/>
      <c r="P93" s="123"/>
      <c r="Q93" s="123"/>
      <c r="R93" s="124"/>
    </row>
    <row r="94" spans="1:18" ht="19.899999999999999" hidden="1" customHeight="1">
      <c r="A94" s="114"/>
      <c r="B94" s="115"/>
      <c r="C94" s="131"/>
      <c r="D94" s="132"/>
      <c r="E94" s="132"/>
      <c r="F94" s="116"/>
      <c r="G94" s="117"/>
      <c r="H94" s="52"/>
      <c r="I94" s="118"/>
      <c r="J94" s="116"/>
      <c r="K94" s="129"/>
      <c r="L94" s="130"/>
      <c r="M94" s="122"/>
      <c r="N94" s="123"/>
      <c r="O94" s="123"/>
      <c r="P94" s="123"/>
      <c r="Q94" s="123"/>
      <c r="R94" s="124"/>
    </row>
    <row r="95" spans="1:18" ht="19.899999999999999" hidden="1" customHeight="1">
      <c r="A95" s="114"/>
      <c r="B95" s="115"/>
      <c r="C95" s="131"/>
      <c r="D95" s="132"/>
      <c r="E95" s="132"/>
      <c r="F95" s="116"/>
      <c r="G95" s="117"/>
      <c r="H95" s="52"/>
      <c r="I95" s="118"/>
      <c r="J95" s="116"/>
      <c r="K95" s="129"/>
      <c r="L95" s="130"/>
      <c r="M95" s="122"/>
      <c r="N95" s="123"/>
      <c r="O95" s="123"/>
      <c r="P95" s="123"/>
      <c r="Q95" s="123"/>
      <c r="R95" s="124"/>
    </row>
    <row r="96" spans="1:18" ht="19.899999999999999" hidden="1" customHeight="1" thickBot="1">
      <c r="A96" s="136"/>
      <c r="B96" s="137"/>
      <c r="C96" s="138"/>
      <c r="D96" s="139"/>
      <c r="E96" s="139"/>
      <c r="F96" s="140"/>
      <c r="G96" s="141"/>
      <c r="H96" s="142"/>
      <c r="I96" s="143"/>
      <c r="J96" s="140"/>
      <c r="K96" s="144"/>
      <c r="L96" s="145"/>
      <c r="M96" s="146"/>
      <c r="N96" s="147"/>
      <c r="O96" s="147"/>
      <c r="P96" s="147"/>
      <c r="Q96" s="147"/>
      <c r="R96" s="148"/>
    </row>
    <row r="97" spans="2:5" hidden="1">
      <c r="B97" s="150"/>
      <c r="C97" s="150"/>
      <c r="D97" s="150"/>
      <c r="E97" s="150"/>
    </row>
    <row r="98" spans="2:5" hidden="1">
      <c r="B98" s="150"/>
      <c r="C98" s="150"/>
      <c r="D98" s="150"/>
      <c r="E98" s="150"/>
    </row>
    <row r="99" spans="2:5" hidden="1">
      <c r="B99" s="150"/>
      <c r="C99" s="150"/>
      <c r="D99" s="150"/>
      <c r="E99" s="150"/>
    </row>
    <row r="100" spans="2:5" hidden="1">
      <c r="B100" s="150"/>
      <c r="C100" s="150"/>
      <c r="D100" s="150"/>
      <c r="E100" s="150"/>
    </row>
    <row r="101" spans="2:5" hidden="1">
      <c r="B101" s="150"/>
      <c r="C101" s="150"/>
      <c r="D101" s="150"/>
      <c r="E101" s="150"/>
    </row>
    <row r="102" spans="2:5" hidden="1">
      <c r="B102" s="150"/>
      <c r="C102" s="150"/>
      <c r="D102" s="150"/>
      <c r="E102" s="150"/>
    </row>
    <row r="103" spans="2:5" hidden="1"/>
    <row r="104" spans="2:5" hidden="1"/>
    <row r="105" spans="2:5" hidden="1"/>
    <row r="106" spans="2:5" hidden="1"/>
    <row r="107" spans="2:5" hidden="1"/>
    <row r="108" spans="2:5" hidden="1"/>
    <row r="109" spans="2:5" hidden="1"/>
    <row r="110" spans="2:5" hidden="1"/>
    <row r="111" spans="2:5" hidden="1"/>
    <row r="112" spans="2:5" hidden="1"/>
    <row r="113" hidden="1"/>
    <row r="114" hidden="1"/>
    <row r="115" hidden="1"/>
    <row r="116" hidden="1"/>
    <row r="117" hidden="1"/>
    <row r="118" hidden="1"/>
    <row r="119" hidden="1"/>
    <row r="120" hidden="1"/>
    <row r="121"/>
    <row r="122"/>
    <row r="123"/>
    <row r="124"/>
    <row r="125"/>
    <row r="126"/>
    <row r="127"/>
    <row r="128"/>
    <row r="129"/>
    <row r="130"/>
    <row r="131"/>
    <row r="132"/>
    <row r="133"/>
    <row r="134"/>
    <row r="135"/>
    <row r="136"/>
    <row r="137"/>
    <row r="138"/>
    <row r="139"/>
    <row r="140"/>
    <row r="141"/>
    <row r="142" ht="12.75" customHeight="1"/>
  </sheetData>
  <autoFilter ref="A5:R59"/>
  <mergeCells count="26">
    <mergeCell ref="A59:E59"/>
    <mergeCell ref="I59:J59"/>
    <mergeCell ref="L59:Q59"/>
    <mergeCell ref="O3:O4"/>
    <mergeCell ref="P3:P4"/>
    <mergeCell ref="Q3:Q4"/>
    <mergeCell ref="R3:R4"/>
    <mergeCell ref="A50:E50"/>
    <mergeCell ref="I50:K50"/>
    <mergeCell ref="M50:Q50"/>
    <mergeCell ref="A1:R1"/>
    <mergeCell ref="A2:A4"/>
    <mergeCell ref="B2:B4"/>
    <mergeCell ref="C2:C4"/>
    <mergeCell ref="D2:D4"/>
    <mergeCell ref="E2:E4"/>
    <mergeCell ref="F2:F4"/>
    <mergeCell ref="G2:G4"/>
    <mergeCell ref="H2:H4"/>
    <mergeCell ref="I2:I4"/>
    <mergeCell ref="J2:J4"/>
    <mergeCell ref="K2:K3"/>
    <mergeCell ref="L2:L3"/>
    <mergeCell ref="M2:R2"/>
    <mergeCell ref="M3:M4"/>
    <mergeCell ref="N3:N4"/>
  </mergeCells>
  <dataValidations count="3">
    <dataValidation type="list" allowBlank="1" showInputMessage="1" showErrorMessage="1" sqref="G60 H1:H1048576 I6:I49 I51:I58">
      <formula1>$AX$6:$AX$59</formula1>
    </dataValidation>
    <dataValidation type="list" allowBlank="1" showInputMessage="1" showErrorMessage="1" sqref="I60:I65536 I1:I5">
      <formula1>$AY$6:$AY$59</formula1>
    </dataValidation>
    <dataValidation type="list" allowBlank="1" showInputMessage="1" showErrorMessage="1" sqref="J60:J65536 J1:J49 J51:J58">
      <formula1>$AZ$6:$AZ$59</formula1>
    </dataValidation>
  </dataValidations>
  <printOptions horizontalCentered="1"/>
  <pageMargins left="0" right="0" top="0.19685039370078741" bottom="0.19685039370078741" header="0.51181102362204722" footer="0"/>
  <pageSetup paperSize="9" scale="60" orientation="landscape" blackAndWhite="1" r:id="rId1"/>
  <headerFooter alignWithMargins="0">
    <oddFooter>&amp;A&amp;RSayfa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13"/>
  <sheetViews>
    <sheetView workbookViewId="0">
      <selection activeCell="N6" sqref="N6"/>
    </sheetView>
  </sheetViews>
  <sheetFormatPr defaultRowHeight="12.75"/>
  <cols>
    <col min="1" max="1" width="15.140625" customWidth="1"/>
    <col min="2" max="2" width="15.28515625" customWidth="1"/>
    <col min="3" max="3" width="12.5703125" customWidth="1"/>
    <col min="4" max="4" width="13.7109375" customWidth="1"/>
    <col min="5" max="6" width="7" customWidth="1"/>
    <col min="8" max="8" width="13.85546875" customWidth="1"/>
  </cols>
  <sheetData>
    <row r="1" spans="1:9" ht="44.25" customHeight="1">
      <c r="A1" s="269"/>
      <c r="B1" s="269"/>
      <c r="C1" s="269"/>
      <c r="D1" s="269"/>
      <c r="E1" s="269"/>
      <c r="F1" s="269"/>
      <c r="G1" s="270"/>
      <c r="H1" s="271"/>
    </row>
    <row r="2" spans="1:9" ht="62.25" customHeight="1">
      <c r="A2" s="2356" t="s">
        <v>951</v>
      </c>
      <c r="B2" s="2356"/>
      <c r="C2" s="2356"/>
      <c r="D2" s="2356"/>
      <c r="E2" s="2356"/>
      <c r="F2" s="2356"/>
      <c r="G2" s="2356"/>
      <c r="H2" s="2356"/>
      <c r="I2" s="270"/>
    </row>
    <row r="3" spans="1:9" ht="27.75" customHeight="1" thickBot="1">
      <c r="A3" s="2357" t="s">
        <v>952</v>
      </c>
      <c r="B3" s="2357"/>
      <c r="C3" s="2357"/>
      <c r="D3" s="2357"/>
      <c r="E3" s="2357"/>
      <c r="F3" s="2357"/>
      <c r="G3" s="2357"/>
      <c r="H3" s="2357"/>
      <c r="I3" s="270"/>
    </row>
    <row r="4" spans="1:9" ht="38.25" customHeight="1">
      <c r="A4" s="2358" t="s">
        <v>953</v>
      </c>
      <c r="B4" s="2360" t="s">
        <v>954</v>
      </c>
      <c r="C4" s="2360" t="s">
        <v>955</v>
      </c>
      <c r="D4" s="2360" t="s">
        <v>956</v>
      </c>
      <c r="E4" s="2360" t="s">
        <v>957</v>
      </c>
      <c r="F4" s="2360"/>
      <c r="G4" s="2360"/>
      <c r="H4" s="2362" t="s">
        <v>958</v>
      </c>
      <c r="I4" s="270"/>
    </row>
    <row r="5" spans="1:9" ht="45" customHeight="1">
      <c r="A5" s="2359"/>
      <c r="B5" s="2361"/>
      <c r="C5" s="2361"/>
      <c r="D5" s="2361"/>
      <c r="E5" s="1902" t="s">
        <v>959</v>
      </c>
      <c r="F5" s="1902" t="s">
        <v>960</v>
      </c>
      <c r="G5" s="1902" t="s">
        <v>961</v>
      </c>
      <c r="H5" s="2363"/>
      <c r="I5" s="270"/>
    </row>
    <row r="6" spans="1:9" ht="50.25" customHeight="1" thickBot="1">
      <c r="A6" s="564" t="s">
        <v>181</v>
      </c>
      <c r="B6" s="565">
        <v>500</v>
      </c>
      <c r="C6" s="565">
        <v>500</v>
      </c>
      <c r="D6" s="565" t="s">
        <v>962</v>
      </c>
      <c r="E6" s="1726">
        <v>21</v>
      </c>
      <c r="F6" s="565"/>
      <c r="G6" s="565"/>
      <c r="H6" s="566">
        <v>180</v>
      </c>
    </row>
    <row r="7" spans="1:9" ht="50.45" customHeight="1">
      <c r="A7" s="2364" t="s">
        <v>963</v>
      </c>
      <c r="B7" s="2365"/>
      <c r="C7" s="2365"/>
      <c r="D7" s="2365"/>
      <c r="E7" s="2365"/>
      <c r="F7" s="2365"/>
      <c r="G7" s="2365"/>
      <c r="H7" s="2365"/>
    </row>
    <row r="8" spans="1:9">
      <c r="A8" s="567"/>
      <c r="B8" s="567"/>
      <c r="C8" s="567"/>
      <c r="D8" s="567"/>
      <c r="E8" s="567"/>
      <c r="F8" s="567"/>
      <c r="G8" s="568"/>
      <c r="H8" s="568"/>
    </row>
    <row r="9" spans="1:9" ht="25.5" customHeight="1">
      <c r="A9" s="2366" t="s">
        <v>964</v>
      </c>
      <c r="B9" s="2367"/>
      <c r="C9" s="2367"/>
      <c r="D9" s="2367"/>
      <c r="E9" s="2367"/>
      <c r="F9" s="2367"/>
      <c r="G9" s="2367"/>
      <c r="H9" s="2367"/>
    </row>
    <row r="10" spans="1:9" ht="25.5" customHeight="1">
      <c r="A10" s="2366" t="s">
        <v>965</v>
      </c>
      <c r="B10" s="2367"/>
      <c r="C10" s="2367"/>
      <c r="D10" s="2367"/>
      <c r="E10" s="2367"/>
      <c r="F10" s="2367"/>
      <c r="G10" s="2367"/>
      <c r="H10" s="2367"/>
    </row>
    <row r="11" spans="1:9" ht="57" customHeight="1">
      <c r="A11" s="2366" t="s">
        <v>966</v>
      </c>
      <c r="B11" s="2367"/>
      <c r="C11" s="2367"/>
      <c r="D11" s="2367"/>
      <c r="E11" s="2367"/>
      <c r="F11" s="2367"/>
      <c r="G11" s="2367"/>
      <c r="H11" s="2367"/>
    </row>
    <row r="12" spans="1:9" ht="35.25" customHeight="1">
      <c r="A12" s="2366" t="s">
        <v>967</v>
      </c>
      <c r="B12" s="2367"/>
      <c r="C12" s="2367"/>
      <c r="D12" s="2367"/>
      <c r="E12" s="2367"/>
      <c r="F12" s="2367"/>
      <c r="G12" s="2367"/>
      <c r="H12" s="2367"/>
    </row>
    <row r="13" spans="1:9" ht="51.75" customHeight="1">
      <c r="A13" s="2366" t="s">
        <v>968</v>
      </c>
      <c r="B13" s="2367"/>
      <c r="C13" s="2367"/>
      <c r="D13" s="2367"/>
      <c r="E13" s="2367"/>
      <c r="F13" s="2367"/>
      <c r="G13" s="2367"/>
      <c r="H13" s="2367"/>
    </row>
  </sheetData>
  <mergeCells count="14">
    <mergeCell ref="A13:H13"/>
    <mergeCell ref="A7:H7"/>
    <mergeCell ref="A9:H9"/>
    <mergeCell ref="A10:H10"/>
    <mergeCell ref="A11:H11"/>
    <mergeCell ref="A12:H12"/>
    <mergeCell ref="A2:H2"/>
    <mergeCell ref="A3:H3"/>
    <mergeCell ref="A4:A5"/>
    <mergeCell ref="B4:B5"/>
    <mergeCell ref="C4:C5"/>
    <mergeCell ref="D4:D5"/>
    <mergeCell ref="E4:G4"/>
    <mergeCell ref="H4:H5"/>
  </mergeCells>
  <printOptions horizontalCentered="1"/>
  <pageMargins left="0.74803149606299213"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cp:lastModifiedBy>
  <cp:revision/>
  <dcterms:created xsi:type="dcterms:W3CDTF">1999-05-26T11:21:22Z</dcterms:created>
  <dcterms:modified xsi:type="dcterms:W3CDTF">2016-09-12T12:47:23Z</dcterms:modified>
  <cp:category/>
  <cp:contentStatus/>
</cp:coreProperties>
</file>